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kamil.jezak\Desktop\FW Bejsce\Do przetargu\Protokoły odbioru\"/>
    </mc:Choice>
  </mc:AlternateContent>
  <xr:revisionPtr revIDLastSave="0" documentId="13_ncr:1_{A4466D13-EC23-465B-B8F2-AFC8376CD4D5}" xr6:coauthVersionLast="47" xr6:coauthVersionMax="47" xr10:uidLastSave="{00000000-0000-0000-0000-000000000000}"/>
  <bookViews>
    <workbookView xWindow="-120" yWindow="-120" windowWidth="29040" windowHeight="17520" tabRatio="888" xr2:uid="{00000000-000D-0000-FFFF-FFFF00000000}"/>
  </bookViews>
  <sheets>
    <sheet name="Nazwa projektu_programu" sheetId="628" r:id="rId1"/>
  </sheets>
  <externalReferences>
    <externalReference r:id="rId2"/>
    <externalReference r:id="rId3"/>
  </externalReferences>
  <definedNames>
    <definedName name="_" localSheetId="0">#REF!</definedName>
    <definedName name="_">#REF!</definedName>
    <definedName name="A" localSheetId="0">#REF!</definedName>
    <definedName name="A">#REF!</definedName>
    <definedName name="AA" localSheetId="0">#REF!</definedName>
    <definedName name="AA">#REF!</definedName>
    <definedName name="aaaa" localSheetId="0">#REF!</definedName>
    <definedName name="aaaa">#REF!</definedName>
    <definedName name="Actual">(PeriodInActual*(#REF!&gt;0))*PeriodInPlan</definedName>
    <definedName name="ActualBeyond">PeriodInActual*(#REF!&gt;0)</definedName>
    <definedName name="ao">#REF!</definedName>
    <definedName name="asd" localSheetId="0">#REF!</definedName>
    <definedName name="asd">#REF!</definedName>
    <definedName name="B" localSheetId="0">[1]Arkusz3!$D$4:$D$7</definedName>
    <definedName name="B">[2]Arkusz3!$D$4:$D$7</definedName>
    <definedName name="BB" localSheetId="0">#REF!</definedName>
    <definedName name="BB">#REF!</definedName>
    <definedName name="BBB" localSheetId="0">#REF!</definedName>
    <definedName name="BBB">#REF!</definedName>
    <definedName name="BLISKO" localSheetId="0">[1]Arkusz3!$E$4:$E$6</definedName>
    <definedName name="BLISKO">[2]Arkusz3!$E$4:$E$6</definedName>
    <definedName name="BLISKOSC" localSheetId="0">#REF!</definedName>
    <definedName name="BLISKOSC">#REF!</definedName>
    <definedName name="BLISKOŚĆ" localSheetId="0">#REF!</definedName>
    <definedName name="BLISKOŚĆ">#REF!</definedName>
    <definedName name="cc" localSheetId="0">#REF!</definedName>
    <definedName name="cc">#REF!</definedName>
    <definedName name="cgsd" localSheetId="0">#REF!</definedName>
    <definedName name="cgsd">#REF!</definedName>
    <definedName name="d" localSheetId="0">#REF!</definedName>
    <definedName name="d">#REF!</definedName>
    <definedName name="dfdf" localSheetId="0">#REF!</definedName>
    <definedName name="dfdf">#REF!</definedName>
    <definedName name="dsfa" localSheetId="0">#REF!</definedName>
    <definedName name="dsfa">#REF!</definedName>
    <definedName name="fkII" localSheetId="0">#REF!</definedName>
    <definedName name="fkII">#REF!</definedName>
    <definedName name="gfhgfghfghf" localSheetId="0">#REF!</definedName>
    <definedName name="gfhgfghfghf">#REF!</definedName>
    <definedName name="ghj" localSheetId="0">#REF!</definedName>
    <definedName name="ghj">#REF!</definedName>
    <definedName name="hgfrrrwww" localSheetId="0">#REF!</definedName>
    <definedName name="hgfrrrwww">#REF!</definedName>
    <definedName name="koniec" localSheetId="0">#REF!</definedName>
    <definedName name="koniec">#REF!</definedName>
    <definedName name="LISTA" localSheetId="0">[1]Arkusz3!$D$4:$D$7</definedName>
    <definedName name="LISTA">[2]Arkusz3!$D$4:$D$7</definedName>
    <definedName name="miedzywydz" localSheetId="0">#REF!</definedName>
    <definedName name="miedzywydz">#REF!</definedName>
    <definedName name="modernizacja" localSheetId="0">#REF!</definedName>
    <definedName name="modernizacja">#REF!</definedName>
    <definedName name="nazwa" localSheetId="0">#REF!</definedName>
    <definedName name="nazwa">#REF!</definedName>
    <definedName name="nazwadok" localSheetId="0">#REF!</definedName>
    <definedName name="nazwadok">#REF!</definedName>
    <definedName name="nazwanowa" localSheetId="0">#REF!</definedName>
    <definedName name="nazwanowa">#REF!</definedName>
    <definedName name="Nazwaziemski" localSheetId="0">#REF!</definedName>
    <definedName name="Nazwaziemski">#REF!</definedName>
    <definedName name="Nieistnieje" localSheetId="0">#REF!</definedName>
    <definedName name="Nieistnieje">#REF!</definedName>
    <definedName name="nietak" localSheetId="0">#REF!</definedName>
    <definedName name="nietak">#REF!</definedName>
    <definedName name="NM" localSheetId="0">#REF!</definedName>
    <definedName name="NM">#REF!</definedName>
    <definedName name="nowanazwa" localSheetId="0">#REF!</definedName>
    <definedName name="nowanazwa">#REF!</definedName>
    <definedName name="nowy" localSheetId="0">#REF!</definedName>
    <definedName name="nowy">#REF!</definedName>
    <definedName name="_xlnm.Print_Area" localSheetId="0">'Nazwa projektu_programu'!$B$1:$AH$48</definedName>
    <definedName name="PercentComplete">PercentCompleteBeyond*PeriodInPlan</definedName>
    <definedName name="PercentCompleteBeyond">(#REF!=MEDIAN(#REF!,#REF!,#REF!+#REF!)*(#REF!&gt;0))*((#REF!&lt;(INT(#REF!+#REF!*#REF!)))+(#REF!=#REF!))*(#REF!&gt;0)</definedName>
    <definedName name="period_selected">#REF!</definedName>
    <definedName name="PeriodInActual">#REF!=MEDIAN(#REF!,#REF!,#REF!+#REF!)</definedName>
    <definedName name="PeriodInPlan">#REF!=MEDIAN(#REF!,#REF!,#REF!+#REF!)</definedName>
    <definedName name="Plan">PeriodInPlan*(#REF!&gt;0)</definedName>
    <definedName name="pracenowe" localSheetId="0">#REF!</definedName>
    <definedName name="pracenowe">#REF!</definedName>
    <definedName name="q" localSheetId="0">#REF!</definedName>
    <definedName name="q">#REF!</definedName>
    <definedName name="qwa" localSheetId="0">#REF!</definedName>
    <definedName name="qwa">#REF!</definedName>
    <definedName name="Rev1a" localSheetId="0">#REF!</definedName>
    <definedName name="Rev1a">#REF!</definedName>
    <definedName name="s" localSheetId="0">#REF!</definedName>
    <definedName name="s">#REF!</definedName>
    <definedName name="sdf" localSheetId="0">#REF!</definedName>
    <definedName name="sdf">#REF!</definedName>
    <definedName name="staranazwa" localSheetId="0">#REF!</definedName>
    <definedName name="staranazwa">#REF!</definedName>
    <definedName name="SX" localSheetId="0">#REF!</definedName>
    <definedName name="SX">#REF!</definedName>
    <definedName name="tabela" localSheetId="0">#REF!</definedName>
    <definedName name="tabela">#REF!</definedName>
    <definedName name="Taknie" localSheetId="0">#REF!</definedName>
    <definedName name="Taknie">#REF!</definedName>
    <definedName name="tr" localSheetId="0">#REF!</definedName>
    <definedName name="tr">#REF!</definedName>
    <definedName name="UNI_AA_VERSION" hidden="1">"322.4.0"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MSTIME" hidden="1">8192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PRES_TRANSPOSE" hidden="1">4096</definedName>
    <definedName name="UNI_RET_ATTRIB" hidden="1">64</definedName>
    <definedName name="UNI_RET_CONF" hidden="1">32</definedName>
    <definedName name="UNI_RET_DESC" hidden="1">4</definedName>
    <definedName name="UNI_RET_TAG" hidden="1">1</definedName>
    <definedName name="UNI_RET_TIME" hidden="1">8</definedName>
    <definedName name="UNI_RET_UNIT" hidden="1">2</definedName>
    <definedName name="UNI_RET_VALUE" hidden="1">16</definedName>
    <definedName name="Wdrożenie" localSheetId="0">#REF!</definedName>
    <definedName name="Wdrożenie">#REF!</definedName>
    <definedName name="wwww" localSheetId="0">#REF!</definedName>
    <definedName name="wwww">#REF!</definedName>
    <definedName name="x" localSheetId="0">#REF!</definedName>
    <definedName name="x">#REF!</definedName>
    <definedName name="XX" localSheetId="0">#REF!</definedName>
    <definedName name="XX">#REF!</definedName>
    <definedName name="Ziemski" localSheetId="0">#REF!</definedName>
    <definedName name="Ziemski">#REF!</definedName>
    <definedName name="Ziemskizbyszek" localSheetId="0">#REF!</definedName>
    <definedName name="Ziemskizbyszek">#REF!</definedName>
    <definedName name="złoże" localSheetId="0">#REF!</definedName>
    <definedName name="złoż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7" i="628" l="1"/>
  <c r="AR36" i="628"/>
  <c r="AM36" i="628"/>
  <c r="AK36" i="628"/>
  <c r="AJ36" i="628"/>
  <c r="AM35" i="628"/>
  <c r="AK35" i="628"/>
  <c r="AJ35" i="628"/>
  <c r="AM34" i="628"/>
  <c r="AJ34" i="628"/>
  <c r="AM33" i="628"/>
  <c r="AJ33" i="628"/>
  <c r="AM32" i="628"/>
  <c r="AJ32" i="628"/>
  <c r="AM31" i="628"/>
  <c r="AJ31" i="628"/>
  <c r="AM30" i="628"/>
  <c r="AJ30" i="628"/>
  <c r="AP29" i="628"/>
  <c r="AP30" i="628" s="1"/>
  <c r="AM29" i="628"/>
  <c r="AJ29" i="628"/>
  <c r="AM28" i="628"/>
  <c r="AK28" i="628"/>
  <c r="AJ28" i="628"/>
  <c r="AM27" i="628"/>
  <c r="AJ27" i="628"/>
  <c r="AL25" i="628"/>
  <c r="AM25" i="628" s="1"/>
  <c r="G21" i="628"/>
  <c r="AM15" i="628"/>
  <c r="AL15" i="628"/>
  <c r="AK15" i="628"/>
  <c r="AO13" i="628"/>
  <c r="AM13" i="628"/>
  <c r="AL13" i="628"/>
  <c r="AK13" i="628"/>
  <c r="AM11" i="628"/>
  <c r="AL11" i="628"/>
  <c r="AK11" i="628"/>
  <c r="AN35" i="628" l="1"/>
  <c r="AN33" i="628"/>
  <c r="AN36" i="628"/>
  <c r="AN27" i="628"/>
  <c r="AN31" i="628"/>
  <c r="AP31" i="628"/>
  <c r="AP32" i="628" s="1"/>
  <c r="AP33" i="628" s="1"/>
  <c r="AK29" i="628"/>
  <c r="AN32" i="628"/>
  <c r="AN11" i="628"/>
  <c r="AN13" i="628"/>
  <c r="AN30" i="628"/>
  <c r="AN28" i="628"/>
  <c r="AN34" i="628"/>
  <c r="AN29" i="628"/>
  <c r="AN15" i="628"/>
  <c r="AK30" i="628"/>
  <c r="AL23" i="628" l="1"/>
  <c r="AL24" i="628" s="1"/>
  <c r="AM24" i="628" s="1"/>
  <c r="AK31" i="628"/>
  <c r="AP34" i="628"/>
  <c r="AP35" i="628" s="1"/>
  <c r="AM23" i="628" l="1"/>
  <c r="AK32" i="628"/>
  <c r="AP36" i="628"/>
  <c r="AP37" i="628" s="1"/>
  <c r="AP38" i="628" l="1"/>
  <c r="AP39" i="628" s="1"/>
  <c r="AK33" i="628"/>
  <c r="AK27" i="628" l="1"/>
  <c r="AK34" i="628"/>
</calcChain>
</file>

<file path=xl/sharedStrings.xml><?xml version="1.0" encoding="utf-8"?>
<sst xmlns="http://schemas.openxmlformats.org/spreadsheetml/2006/main" count="116" uniqueCount="90">
  <si>
    <t>grudnia</t>
  </si>
  <si>
    <t>listopada</t>
  </si>
  <si>
    <t>października</t>
  </si>
  <si>
    <t>września</t>
  </si>
  <si>
    <t>sierpnia</t>
  </si>
  <si>
    <t>lipca</t>
  </si>
  <si>
    <t>&gt; 3 mc</t>
  </si>
  <si>
    <t>czerwca</t>
  </si>
  <si>
    <t>1-3 mc</t>
  </si>
  <si>
    <t>maja</t>
  </si>
  <si>
    <t>&lt; 1 mc</t>
  </si>
  <si>
    <t>kwietnia</t>
  </si>
  <si>
    <t>P</t>
  </si>
  <si>
    <t>marca</t>
  </si>
  <si>
    <t>R</t>
  </si>
  <si>
    <t>lutego</t>
  </si>
  <si>
    <t>­</t>
  </si>
  <si>
    <t>stycznia</t>
  </si>
  <si>
    <t>NIE</t>
  </si>
  <si>
    <t>zgodnie z harmonogramem</t>
  </si>
  <si>
    <t>Analityczna</t>
  </si>
  <si>
    <t>Upływ czasu</t>
  </si>
  <si>
    <t>przekroczenie &gt; 15%</t>
  </si>
  <si>
    <r>
      <t xml:space="preserve">przekroczenie </t>
    </r>
    <r>
      <rPr>
        <sz val="8"/>
        <color theme="0"/>
        <rFont val="Calibri"/>
        <family val="2"/>
        <charset val="238"/>
      </rPr>
      <t xml:space="preserve">&gt; </t>
    </r>
    <r>
      <rPr>
        <sz val="5.6"/>
        <color theme="0"/>
        <rFont val="Arial"/>
        <family val="2"/>
        <charset val="238"/>
      </rPr>
      <t>5%-15%</t>
    </r>
  </si>
  <si>
    <r>
      <t xml:space="preserve">zgodnie z planem/przekroczenie </t>
    </r>
    <r>
      <rPr>
        <sz val="8"/>
        <color theme="0"/>
        <rFont val="Calibri"/>
        <family val="2"/>
        <charset val="238"/>
      </rPr>
      <t xml:space="preserve">≤ </t>
    </r>
    <r>
      <rPr>
        <sz val="5.6"/>
        <color theme="0"/>
        <rFont val="Arial"/>
        <family val="2"/>
        <charset val="238"/>
      </rPr>
      <t>5%</t>
    </r>
  </si>
  <si>
    <t>[Dane do wykresu]</t>
  </si>
  <si>
    <t>Kamienie milowe</t>
  </si>
  <si>
    <t>Spółka nadzorująca realizację</t>
  </si>
  <si>
    <t>1.</t>
  </si>
  <si>
    <t>2.</t>
  </si>
  <si>
    <t xml:space="preserve">Termin rozpoczęcia </t>
  </si>
  <si>
    <t>3.</t>
  </si>
  <si>
    <t xml:space="preserve">Dzień </t>
  </si>
  <si>
    <t>Miesiąc</t>
  </si>
  <si>
    <t>Rok</t>
  </si>
  <si>
    <t>Wyliczenie</t>
  </si>
  <si>
    <t>Termin zakończenia</t>
  </si>
  <si>
    <t>4.</t>
  </si>
  <si>
    <t>Data rozp.</t>
  </si>
  <si>
    <t>% realizacji</t>
  </si>
  <si>
    <t>5.</t>
  </si>
  <si>
    <t>Data zak.</t>
  </si>
  <si>
    <t>termin zakończenia projektu zagrożony</t>
  </si>
  <si>
    <t>6.</t>
  </si>
  <si>
    <t>7.</t>
  </si>
  <si>
    <t>8.</t>
  </si>
  <si>
    <t>Procent</t>
  </si>
  <si>
    <t>Do wykresu</t>
  </si>
  <si>
    <t>Fazy</t>
  </si>
  <si>
    <t>---</t>
  </si>
  <si>
    <t>Planowany [całkowity w PLN]</t>
  </si>
  <si>
    <t>Wykonany [całkowity w PLN] (*)</t>
  </si>
  <si>
    <t>Status budżetu</t>
  </si>
  <si>
    <t>zgodnie z planem/przekroczenie ≤ 5%</t>
  </si>
  <si>
    <t>Pozostało</t>
  </si>
  <si>
    <t>Wdrożeniowa</t>
  </si>
  <si>
    <t>co najmniej 1 kamień milowy opóźniony</t>
  </si>
  <si>
    <t>Wykonanie</t>
  </si>
  <si>
    <t>Zawieszony</t>
  </si>
  <si>
    <t>Kluczowe produkty</t>
  </si>
  <si>
    <t>Zakończony</t>
  </si>
  <si>
    <t>Miesiące</t>
  </si>
  <si>
    <t>TAK</t>
  </si>
  <si>
    <t>L.p.</t>
  </si>
  <si>
    <t>Kat.</t>
  </si>
  <si>
    <t>Opis</t>
  </si>
  <si>
    <t>Bliskość</t>
  </si>
  <si>
    <t>Plan działania</t>
  </si>
  <si>
    <t>Data wykon.</t>
  </si>
  <si>
    <t>Kierownik Projektu</t>
  </si>
  <si>
    <t>Data dzis</t>
  </si>
  <si>
    <t xml:space="preserve">Budżet </t>
  </si>
  <si>
    <t>Zamknięcie finansowania projektu - potwierdzenie udziału inwestorów w przedsięwzięciu</t>
  </si>
  <si>
    <t>1. …
2. …
3. …</t>
  </si>
  <si>
    <t>Nazwa Projektu/Programu</t>
  </si>
  <si>
    <t>Informacje o Projekcie/Programie</t>
  </si>
  <si>
    <t>Status Harmonogramu aktualnego</t>
  </si>
  <si>
    <t>Ryzyka/Problemy Krytyczne i Kluczowe</t>
  </si>
  <si>
    <t>Załącznik nr 3.20 Raport statusowy Projektu/Programu</t>
  </si>
  <si>
    <t>CATA 1</t>
  </si>
  <si>
    <t>CATA 2</t>
  </si>
  <si>
    <t>CATA 3</t>
  </si>
  <si>
    <t>CATA 4</t>
  </si>
  <si>
    <t>CATA 5</t>
  </si>
  <si>
    <t>CATA 7</t>
  </si>
  <si>
    <t>CATA 6</t>
  </si>
  <si>
    <t>CATA 8</t>
  </si>
  <si>
    <t>Anna Hamela</t>
  </si>
  <si>
    <t xml:space="preserve">Zadania do realizacji w </t>
  </si>
  <si>
    <t>Zadania zrealizowane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</si>
</sst>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_);_(* \(#,##0\);_(* &quot;-&quot;_);_(@_)"/>
    <numFmt numFmtId="166" formatCode="_(* #,##0.00_);_(* \(#,##0.00\);_(* &quot;-&quot;??_);_(@_)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28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sz val="8"/>
      <color theme="0"/>
      <name val="Calibri"/>
      <family val="2"/>
      <charset val="238"/>
    </font>
    <font>
      <sz val="5.6"/>
      <color theme="0"/>
      <name val="Arial"/>
      <family val="2"/>
      <charset val="238"/>
    </font>
    <font>
      <sz val="2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b/>
      <sz val="40"/>
      <color rgb="FF75787B"/>
      <name val="Arial"/>
      <family val="2"/>
      <charset val="238"/>
    </font>
    <font>
      <b/>
      <sz val="28"/>
      <color rgb="FF003087"/>
      <name val="Arial"/>
      <family val="2"/>
      <charset val="238"/>
    </font>
    <font>
      <b/>
      <sz val="20"/>
      <color indexed="30"/>
      <name val="Calibri"/>
      <family val="2"/>
      <charset val="238"/>
    </font>
    <font>
      <sz val="28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color theme="0"/>
      <name val="Arial"/>
      <family val="2"/>
      <charset val="238"/>
    </font>
    <font>
      <sz val="2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sz val="26"/>
      <color indexed="8"/>
      <name val="Arial"/>
      <family val="2"/>
      <charset val="238"/>
    </font>
    <font>
      <b/>
      <sz val="26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Calibri"/>
      <family val="2"/>
      <charset val="238"/>
    </font>
    <font>
      <b/>
      <sz val="26"/>
      <color indexed="8"/>
      <name val="Calibri"/>
      <family val="2"/>
      <charset val="238"/>
    </font>
    <font>
      <sz val="26"/>
      <color indexed="8"/>
      <name val="Calibri"/>
      <family val="2"/>
      <charset val="238"/>
    </font>
    <font>
      <b/>
      <sz val="40"/>
      <color theme="1"/>
      <name val="Arial"/>
      <family val="2"/>
      <charset val="238"/>
    </font>
    <font>
      <sz val="24"/>
      <name val="Arial"/>
      <family val="2"/>
      <charset val="238"/>
    </font>
    <font>
      <sz val="26"/>
      <color theme="1"/>
      <name val="Arial"/>
      <family val="2"/>
      <charset val="238"/>
    </font>
    <font>
      <sz val="11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</font>
    <font>
      <sz val="8"/>
      <color theme="4" tint="-0.249977111117893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sz val="36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  <font>
      <sz val="30"/>
      <color rgb="FF003087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6"/>
        <bgColor indexed="55"/>
      </patternFill>
    </fill>
    <fill>
      <patternFill patternType="solid">
        <fgColor indexed="22"/>
        <bgColor indexed="64"/>
      </patternFill>
    </fill>
    <fill>
      <patternFill patternType="lightUp">
        <fgColor theme="0"/>
        <bgColor theme="0"/>
      </patternFill>
    </fill>
    <fill>
      <patternFill patternType="solid">
        <fgColor theme="0" tint="-4.9989318521683403E-2"/>
        <bgColor theme="0" tint="-0.24994659260841701"/>
      </patternFill>
    </fill>
    <fill>
      <patternFill patternType="solid">
        <fgColor theme="0" tint="-0.14993743705557422"/>
        <bgColor theme="0" tint="-0.34998626667073579"/>
      </patternFill>
    </fill>
    <fill>
      <patternFill patternType="solid">
        <fgColor theme="0" tint="-0.14996795556505021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theme="0"/>
      </patternFill>
    </fill>
  </fills>
  <borders count="12">
    <border>
      <left/>
      <right/>
      <top/>
      <bottom/>
      <diagonal/>
    </border>
    <border>
      <left style="medium">
        <color rgb="FFD9D9D6"/>
      </left>
      <right/>
      <top style="medium">
        <color rgb="FFD9D9D6"/>
      </top>
      <bottom/>
      <diagonal/>
    </border>
    <border>
      <left/>
      <right/>
      <top style="medium">
        <color rgb="FFD9D9D6"/>
      </top>
      <bottom/>
      <diagonal/>
    </border>
    <border>
      <left/>
      <right style="medium">
        <color rgb="FFD9D9D6"/>
      </right>
      <top style="medium">
        <color rgb="FFD9D9D6"/>
      </top>
      <bottom/>
      <diagonal/>
    </border>
    <border>
      <left style="medium">
        <color rgb="FFD9D9D6"/>
      </left>
      <right/>
      <top/>
      <bottom/>
      <diagonal/>
    </border>
    <border>
      <left/>
      <right style="medium">
        <color rgb="FFD9D9D6"/>
      </right>
      <top/>
      <bottom/>
      <diagonal/>
    </border>
    <border>
      <left style="medium">
        <color rgb="FFD9D9D6"/>
      </left>
      <right/>
      <top/>
      <bottom style="medium">
        <color rgb="FFD9D9D6"/>
      </bottom>
      <diagonal/>
    </border>
    <border>
      <left/>
      <right/>
      <top/>
      <bottom style="medium">
        <color rgb="FFD9D9D6"/>
      </bottom>
      <diagonal/>
    </border>
    <border>
      <left/>
      <right style="medium">
        <color rgb="FFD9D9D6"/>
      </right>
      <top/>
      <bottom style="medium">
        <color rgb="FFD9D9D6"/>
      </bottom>
      <diagonal/>
    </border>
    <border>
      <left style="medium">
        <color rgb="FFD9D9D6"/>
      </left>
      <right style="medium">
        <color rgb="FFD9D9D6"/>
      </right>
      <top style="medium">
        <color rgb="FFD9D9D6"/>
      </top>
      <bottom style="medium">
        <color rgb="FFD9D9D6"/>
      </bottom>
      <diagonal/>
    </border>
    <border>
      <left/>
      <right/>
      <top style="thick">
        <color theme="0" tint="-0.14993743705557422"/>
      </top>
      <bottom/>
      <diagonal/>
    </border>
    <border>
      <left style="thick">
        <color theme="0" tint="-0.14996795556505021"/>
      </left>
      <right style="thick">
        <color theme="0" tint="-0.14996795556505021"/>
      </right>
      <top style="thick">
        <color theme="0" tint="-0.14996795556505021"/>
      </top>
      <bottom style="thick">
        <color theme="0" tint="-0.14996795556505021"/>
      </bottom>
      <diagonal/>
    </border>
  </borders>
  <cellStyleXfs count="3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6" fillId="4" borderId="0" xfId="0" applyFont="1" applyFill="1"/>
    <xf numFmtId="0" fontId="13" fillId="0" borderId="0" xfId="0" applyFont="1"/>
    <xf numFmtId="0" fontId="0" fillId="4" borderId="0" xfId="0" applyFill="1"/>
    <xf numFmtId="0" fontId="0" fillId="4" borderId="0" xfId="0" applyFill="1" applyBorder="1"/>
    <xf numFmtId="0" fontId="0" fillId="4" borderId="0" xfId="0" applyFont="1" applyFill="1" applyBorder="1"/>
    <xf numFmtId="0" fontId="0" fillId="4" borderId="0" xfId="0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1" fontId="18" fillId="4" borderId="2" xfId="0" applyNumberFormat="1" applyFont="1" applyFill="1" applyBorder="1" applyAlignment="1">
      <alignment horizontal="center" vertical="center"/>
    </xf>
    <xf numFmtId="0" fontId="12" fillId="4" borderId="0" xfId="0" applyFont="1" applyFill="1" applyBorder="1"/>
    <xf numFmtId="165" fontId="21" fillId="4" borderId="0" xfId="19" applyNumberFormat="1" applyFont="1" applyFill="1" applyAlignment="1">
      <alignment horizontal="left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1" fontId="18" fillId="4" borderId="0" xfId="0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1" fontId="18" fillId="3" borderId="0" xfId="0" applyNumberFormat="1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center"/>
    </xf>
    <xf numFmtId="1" fontId="18" fillId="6" borderId="0" xfId="0" applyNumberFormat="1" applyFont="1" applyFill="1" applyBorder="1" applyAlignment="1">
      <alignment horizontal="center" vertical="center"/>
    </xf>
    <xf numFmtId="1" fontId="19" fillId="6" borderId="0" xfId="0" applyNumberFormat="1" applyFont="1" applyFill="1" applyBorder="1" applyAlignment="1">
      <alignment horizontal="center" vertical="center"/>
    </xf>
    <xf numFmtId="1" fontId="20" fillId="6" borderId="0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5" xfId="0" applyFill="1" applyBorder="1"/>
    <xf numFmtId="0" fontId="17" fillId="4" borderId="0" xfId="0" applyFont="1" applyFill="1" applyBorder="1" applyAlignment="1">
      <alignment horizontal="right" vertical="center"/>
    </xf>
    <xf numFmtId="165" fontId="4" fillId="4" borderId="0" xfId="19" applyNumberFormat="1" applyFont="1" applyFill="1"/>
    <xf numFmtId="0" fontId="22" fillId="4" borderId="0" xfId="0" applyFont="1" applyFill="1" applyBorder="1" applyAlignment="1">
      <alignment vertical="center"/>
    </xf>
    <xf numFmtId="49" fontId="18" fillId="4" borderId="4" xfId="0" applyNumberFormat="1" applyFont="1" applyFill="1" applyBorder="1" applyAlignment="1">
      <alignment horizontal="center" vertical="center"/>
    </xf>
    <xf numFmtId="165" fontId="4" fillId="4" borderId="0" xfId="19" quotePrefix="1" applyNumberFormat="1" applyFont="1" applyFill="1"/>
    <xf numFmtId="165" fontId="4" fillId="4" borderId="0" xfId="19" applyNumberFormat="1" applyFont="1" applyFill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1" fontId="20" fillId="4" borderId="7" xfId="0" applyNumberFormat="1" applyFont="1" applyFill="1" applyBorder="1" applyAlignment="1">
      <alignment horizontal="center" vertical="center"/>
    </xf>
    <xf numFmtId="1" fontId="24" fillId="4" borderId="7" xfId="0" applyNumberFormat="1" applyFont="1" applyFill="1" applyBorder="1" applyAlignment="1">
      <alignment horizontal="center" vertical="center"/>
    </xf>
    <xf numFmtId="0" fontId="0" fillId="4" borderId="7" xfId="0" applyFill="1" applyBorder="1"/>
    <xf numFmtId="0" fontId="0" fillId="4" borderId="8" xfId="0" applyFill="1" applyBorder="1"/>
    <xf numFmtId="165" fontId="4" fillId="4" borderId="0" xfId="19" applyNumberFormat="1" applyFont="1" applyFill="1" applyAlignment="1">
      <alignment horizontal="left" indent="1"/>
    </xf>
    <xf numFmtId="0" fontId="28" fillId="4" borderId="0" xfId="0" applyFont="1" applyFill="1" applyBorder="1" applyAlignment="1">
      <alignment horizontal="left" indent="1"/>
    </xf>
    <xf numFmtId="0" fontId="29" fillId="4" borderId="0" xfId="0" applyFont="1" applyFill="1" applyBorder="1" applyAlignment="1">
      <alignment horizontal="left" indent="1"/>
    </xf>
    <xf numFmtId="0" fontId="30" fillId="4" borderId="0" xfId="0" applyFont="1" applyFill="1" applyBorder="1" applyAlignment="1">
      <alignment horizontal="left" indent="1"/>
    </xf>
    <xf numFmtId="0" fontId="24" fillId="4" borderId="0" xfId="0" applyFont="1" applyFill="1" applyBorder="1"/>
    <xf numFmtId="0" fontId="20" fillId="4" borderId="0" xfId="0" applyFont="1" applyFill="1" applyBorder="1"/>
    <xf numFmtId="0" fontId="31" fillId="4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32" fillId="4" borderId="0" xfId="0" applyFont="1" applyFill="1" applyBorder="1" applyAlignment="1">
      <alignment vertical="top"/>
    </xf>
    <xf numFmtId="1" fontId="6" fillId="4" borderId="0" xfId="0" applyNumberFormat="1" applyFont="1" applyFill="1"/>
    <xf numFmtId="0" fontId="0" fillId="0" borderId="0" xfId="0" applyFont="1" applyBorder="1"/>
    <xf numFmtId="0" fontId="6" fillId="0" borderId="0" xfId="0" applyFont="1"/>
    <xf numFmtId="0" fontId="0" fillId="0" borderId="0" xfId="0" applyFont="1"/>
    <xf numFmtId="0" fontId="18" fillId="9" borderId="0" xfId="0" applyFont="1" applyFill="1" applyBorder="1" applyAlignment="1">
      <alignment horizontal="center" vertical="center"/>
    </xf>
    <xf numFmtId="1" fontId="18" fillId="9" borderId="0" xfId="0" applyNumberFormat="1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1" fontId="18" fillId="7" borderId="0" xfId="0" applyNumberFormat="1" applyFont="1" applyFill="1" applyBorder="1" applyAlignment="1">
      <alignment horizontal="center" vertical="center"/>
    </xf>
    <xf numFmtId="0" fontId="0" fillId="7" borderId="0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9" fillId="7" borderId="3" xfId="0" applyFont="1" applyFill="1" applyBorder="1" applyAlignment="1">
      <alignment horizontal="center" vertical="center"/>
    </xf>
    <xf numFmtId="0" fontId="0" fillId="7" borderId="0" xfId="0" applyFill="1" applyBorder="1"/>
    <xf numFmtId="1" fontId="19" fillId="7" borderId="2" xfId="0" applyNumberFormat="1" applyFont="1" applyFill="1" applyBorder="1" applyAlignment="1">
      <alignment horizontal="center" vertical="center"/>
    </xf>
    <xf numFmtId="1" fontId="20" fillId="7" borderId="2" xfId="0" applyNumberFormat="1" applyFont="1" applyFill="1" applyBorder="1" applyAlignment="1">
      <alignment horizontal="center" vertical="center"/>
    </xf>
    <xf numFmtId="0" fontId="0" fillId="7" borderId="2" xfId="0" applyFill="1" applyBorder="1"/>
    <xf numFmtId="0" fontId="0" fillId="7" borderId="3" xfId="0" applyFill="1" applyBorder="1"/>
    <xf numFmtId="1" fontId="19" fillId="8" borderId="0" xfId="0" applyNumberFormat="1" applyFont="1" applyFill="1" applyBorder="1" applyAlignment="1">
      <alignment horizontal="center" vertical="center"/>
    </xf>
    <xf numFmtId="1" fontId="20" fillId="8" borderId="0" xfId="0" applyNumberFormat="1" applyFont="1" applyFill="1" applyBorder="1" applyAlignment="1">
      <alignment horizontal="center" vertical="center"/>
    </xf>
    <xf numFmtId="0" fontId="0" fillId="8" borderId="0" xfId="0" applyFill="1" applyBorder="1"/>
    <xf numFmtId="0" fontId="0" fillId="8" borderId="5" xfId="0" applyFill="1" applyBorder="1"/>
    <xf numFmtId="1" fontId="19" fillId="9" borderId="0" xfId="0" applyNumberFormat="1" applyFont="1" applyFill="1" applyBorder="1" applyAlignment="1">
      <alignment horizontal="center" vertical="center"/>
    </xf>
    <xf numFmtId="1" fontId="20" fillId="9" borderId="0" xfId="0" applyNumberFormat="1" applyFont="1" applyFill="1" applyBorder="1" applyAlignment="1">
      <alignment horizontal="center" vertical="center"/>
    </xf>
    <xf numFmtId="0" fontId="0" fillId="9" borderId="0" xfId="0" applyFill="1" applyBorder="1"/>
    <xf numFmtId="0" fontId="0" fillId="9" borderId="5" xfId="0" applyFill="1" applyBorder="1"/>
    <xf numFmtId="0" fontId="9" fillId="7" borderId="0" xfId="0" applyFont="1" applyFill="1" applyBorder="1" applyAlignment="1">
      <alignment horizontal="right" vertical="center"/>
    </xf>
    <xf numFmtId="1" fontId="19" fillId="7" borderId="0" xfId="0" applyNumberFormat="1" applyFont="1" applyFill="1" applyBorder="1" applyAlignment="1">
      <alignment horizontal="center" vertical="center"/>
    </xf>
    <xf numFmtId="1" fontId="20" fillId="7" borderId="0" xfId="0" applyNumberFormat="1" applyFont="1" applyFill="1" applyBorder="1" applyAlignment="1">
      <alignment horizontal="center" vertical="center"/>
    </xf>
    <xf numFmtId="0" fontId="0" fillId="7" borderId="5" xfId="0" applyFill="1" applyBorder="1"/>
    <xf numFmtId="1" fontId="19" fillId="10" borderId="0" xfId="0" applyNumberFormat="1" applyFont="1" applyFill="1" applyBorder="1" applyAlignment="1">
      <alignment horizontal="center" vertical="center"/>
    </xf>
    <xf numFmtId="1" fontId="20" fillId="10" borderId="0" xfId="0" applyNumberFormat="1" applyFont="1" applyFill="1" applyBorder="1" applyAlignment="1">
      <alignment horizontal="center" vertical="center"/>
    </xf>
    <xf numFmtId="0" fontId="0" fillId="10" borderId="0" xfId="0" applyFill="1" applyBorder="1"/>
    <xf numFmtId="0" fontId="0" fillId="10" borderId="5" xfId="0" applyFill="1" applyBorder="1"/>
    <xf numFmtId="9" fontId="9" fillId="0" borderId="0" xfId="6" applyFont="1" applyFill="1" applyBorder="1" applyAlignment="1">
      <alignment horizontal="right" vertical="center"/>
    </xf>
    <xf numFmtId="0" fontId="17" fillId="7" borderId="4" xfId="0" applyFont="1" applyFill="1" applyBorder="1" applyAlignment="1">
      <alignment vertical="center"/>
    </xf>
    <xf numFmtId="0" fontId="17" fillId="7" borderId="0" xfId="0" applyFont="1" applyFill="1" applyBorder="1" applyAlignment="1">
      <alignment vertical="center"/>
    </xf>
    <xf numFmtId="0" fontId="24" fillId="7" borderId="0" xfId="0" applyFont="1" applyFill="1" applyBorder="1" applyAlignment="1">
      <alignment horizontal="center" vertical="center"/>
    </xf>
    <xf numFmtId="0" fontId="23" fillId="7" borderId="0" xfId="0" applyFont="1" applyFill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 wrapText="1"/>
    </xf>
    <xf numFmtId="0" fontId="0" fillId="7" borderId="5" xfId="0" applyFill="1" applyBorder="1" applyAlignment="1">
      <alignment vertical="center"/>
    </xf>
    <xf numFmtId="0" fontId="25" fillId="7" borderId="5" xfId="0" applyFont="1" applyFill="1" applyBorder="1" applyAlignment="1">
      <alignment horizontal="center" vertical="center"/>
    </xf>
    <xf numFmtId="0" fontId="0" fillId="9" borderId="0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27" fillId="7" borderId="0" xfId="0" applyFont="1" applyFill="1" applyBorder="1" applyAlignment="1">
      <alignment horizontal="center" vertical="center"/>
    </xf>
    <xf numFmtId="0" fontId="27" fillId="11" borderId="0" xfId="0" applyFont="1" applyFill="1" applyBorder="1" applyAlignment="1">
      <alignment horizontal="center" vertical="center" wrapText="1"/>
    </xf>
    <xf numFmtId="0" fontId="32" fillId="7" borderId="0" xfId="0" applyFont="1" applyFill="1" applyBorder="1" applyAlignment="1">
      <alignment vertical="top"/>
    </xf>
    <xf numFmtId="0" fontId="20" fillId="7" borderId="0" xfId="0" applyFont="1" applyFill="1" applyBorder="1" applyAlignment="1">
      <alignment horizontal="center"/>
    </xf>
    <xf numFmtId="0" fontId="24" fillId="7" borderId="0" xfId="0" applyFont="1" applyFill="1" applyBorder="1"/>
    <xf numFmtId="0" fontId="20" fillId="7" borderId="0" xfId="0" applyFont="1" applyFill="1" applyBorder="1" applyAlignment="1">
      <alignment horizontal="center" vertical="center"/>
    </xf>
    <xf numFmtId="0" fontId="20" fillId="7" borderId="0" xfId="0" applyFont="1" applyFill="1" applyBorder="1"/>
    <xf numFmtId="0" fontId="17" fillId="11" borderId="0" xfId="0" applyFont="1" applyFill="1" applyBorder="1" applyAlignment="1">
      <alignment vertical="center" wrapText="1"/>
    </xf>
    <xf numFmtId="49" fontId="18" fillId="7" borderId="4" xfId="0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0" fontId="32" fillId="9" borderId="0" xfId="0" applyFont="1" applyFill="1" applyBorder="1" applyAlignment="1">
      <alignment horizontal="center" vertical="center"/>
    </xf>
    <xf numFmtId="1" fontId="32" fillId="9" borderId="0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3" fontId="35" fillId="0" borderId="2" xfId="0" applyNumberFormat="1" applyFont="1" applyFill="1" applyBorder="1" applyAlignment="1">
      <alignment horizontal="right" vertical="center" wrapText="1"/>
    </xf>
    <xf numFmtId="0" fontId="18" fillId="7" borderId="2" xfId="0" applyFont="1" applyFill="1" applyBorder="1" applyAlignment="1">
      <alignment vertical="top" wrapText="1"/>
    </xf>
    <xf numFmtId="3" fontId="35" fillId="0" borderId="0" xfId="0" applyNumberFormat="1" applyFont="1" applyFill="1" applyBorder="1" applyAlignment="1">
      <alignment horizontal="right" vertical="center" wrapText="1"/>
    </xf>
    <xf numFmtId="0" fontId="18" fillId="7" borderId="0" xfId="0" applyFont="1" applyFill="1" applyBorder="1" applyAlignment="1">
      <alignment horizontal="right" vertical="top" wrapText="1"/>
    </xf>
    <xf numFmtId="9" fontId="35" fillId="2" borderId="0" xfId="33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9" fillId="7" borderId="0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/>
    </xf>
    <xf numFmtId="0" fontId="36" fillId="4" borderId="0" xfId="0" applyFont="1" applyFill="1" applyBorder="1"/>
    <xf numFmtId="0" fontId="37" fillId="4" borderId="0" xfId="0" applyFont="1" applyFill="1"/>
    <xf numFmtId="0" fontId="37" fillId="0" borderId="0" xfId="0" applyFont="1"/>
    <xf numFmtId="0" fontId="36" fillId="0" borderId="0" xfId="0" applyFont="1"/>
    <xf numFmtId="0" fontId="36" fillId="4" borderId="0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8" fillId="7" borderId="10" xfId="0" applyFont="1" applyFill="1" applyBorder="1" applyAlignment="1">
      <alignment horizontal="center" vertical="center"/>
    </xf>
    <xf numFmtId="49" fontId="18" fillId="12" borderId="4" xfId="0" applyNumberFormat="1" applyFont="1" applyFill="1" applyBorder="1" applyAlignment="1">
      <alignment horizontal="center" vertical="center"/>
    </xf>
    <xf numFmtId="0" fontId="18" fillId="13" borderId="0" xfId="0" applyFont="1" applyFill="1" applyBorder="1" applyAlignment="1">
      <alignment horizontal="center" vertical="center"/>
    </xf>
    <xf numFmtId="0" fontId="36" fillId="4" borderId="0" xfId="0" applyFont="1" applyFill="1"/>
    <xf numFmtId="0" fontId="25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31" fillId="7" borderId="0" xfId="0" applyFont="1" applyFill="1" applyBorder="1" applyAlignment="1">
      <alignment vertical="center"/>
    </xf>
    <xf numFmtId="0" fontId="17" fillId="7" borderId="11" xfId="0" applyFont="1" applyFill="1" applyBorder="1" applyAlignment="1">
      <alignment vertical="center"/>
    </xf>
    <xf numFmtId="0" fontId="17" fillId="7" borderId="11" xfId="0" applyFont="1" applyFill="1" applyBorder="1" applyAlignment="1">
      <alignment horizontal="center" vertical="center"/>
    </xf>
    <xf numFmtId="0" fontId="13" fillId="0" borderId="0" xfId="0" applyFont="1" applyBorder="1"/>
    <xf numFmtId="165" fontId="38" fillId="4" borderId="0" xfId="19" applyNumberFormat="1" applyFont="1" applyFill="1"/>
    <xf numFmtId="0" fontId="39" fillId="0" borderId="0" xfId="0" applyFont="1" applyAlignment="1">
      <alignment vertical="top" wrapText="1"/>
    </xf>
    <xf numFmtId="0" fontId="40" fillId="4" borderId="0" xfId="0" applyFont="1" applyFill="1" applyAlignment="1"/>
    <xf numFmtId="0" fontId="41" fillId="4" borderId="0" xfId="0" applyFont="1" applyFill="1" applyAlignment="1"/>
    <xf numFmtId="0" fontId="42" fillId="4" borderId="0" xfId="0" applyFont="1" applyFill="1" applyAlignment="1">
      <alignment horizontal="center"/>
    </xf>
    <xf numFmtId="0" fontId="15" fillId="9" borderId="1" xfId="0" applyFont="1" applyFill="1" applyBorder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3" xfId="0" applyFont="1" applyFill="1" applyBorder="1" applyAlignment="1">
      <alignment vertical="center"/>
    </xf>
    <xf numFmtId="0" fontId="17" fillId="7" borderId="11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top"/>
    </xf>
    <xf numFmtId="0" fontId="17" fillId="7" borderId="1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7" borderId="1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left" vertical="center"/>
    </xf>
    <xf numFmtId="0" fontId="17" fillId="7" borderId="0" xfId="0" applyFont="1" applyFill="1" applyBorder="1" applyAlignment="1">
      <alignment horizontal="left" vertical="center"/>
    </xf>
    <xf numFmtId="14" fontId="9" fillId="7" borderId="10" xfId="0" applyNumberFormat="1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left" vertical="top" wrapText="1"/>
    </xf>
    <xf numFmtId="0" fontId="17" fillId="7" borderId="11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center" wrapText="1"/>
    </xf>
    <xf numFmtId="0" fontId="9" fillId="7" borderId="11" xfId="0" quotePrefix="1" applyFont="1" applyFill="1" applyBorder="1" applyAlignment="1">
      <alignment horizontal="left" vertical="center" wrapText="1"/>
    </xf>
    <xf numFmtId="14" fontId="9" fillId="7" borderId="11" xfId="0" applyNumberFormat="1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left" vertical="center"/>
    </xf>
    <xf numFmtId="0" fontId="20" fillId="4" borderId="0" xfId="0" applyFont="1" applyFill="1" applyBorder="1" applyAlignment="1">
      <alignment horizontal="left" vertical="center" indent="2"/>
    </xf>
    <xf numFmtId="0" fontId="20" fillId="7" borderId="0" xfId="0" applyFont="1" applyFill="1" applyBorder="1" applyAlignment="1">
      <alignment horizontal="left" vertical="center" indent="2"/>
    </xf>
    <xf numFmtId="0" fontId="5" fillId="0" borderId="9" xfId="0" quotePrefix="1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9" fillId="0" borderId="9" xfId="0" quotePrefix="1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26" fillId="7" borderId="4" xfId="0" applyFont="1" applyFill="1" applyBorder="1" applyAlignment="1">
      <alignment horizontal="left" vertical="center" wrapText="1"/>
    </xf>
    <xf numFmtId="0" fontId="26" fillId="7" borderId="0" xfId="0" applyFont="1" applyFill="1" applyBorder="1" applyAlignment="1">
      <alignment horizontal="left" vertical="center" wrapText="1"/>
    </xf>
    <xf numFmtId="0" fontId="32" fillId="9" borderId="0" xfId="0" applyFont="1" applyFill="1" applyBorder="1" applyAlignment="1">
      <alignment horizontal="left" vertical="center" wrapText="1"/>
    </xf>
    <xf numFmtId="0" fontId="26" fillId="7" borderId="4" xfId="0" applyFont="1" applyFill="1" applyBorder="1" applyAlignment="1">
      <alignment horizontal="left" vertical="center"/>
    </xf>
    <xf numFmtId="0" fontId="26" fillId="7" borderId="0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0" fillId="4" borderId="7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15" fillId="3" borderId="7" xfId="0" applyFont="1" applyFill="1" applyBorder="1" applyAlignment="1">
      <alignment horizontal="left" vertical="center"/>
    </xf>
    <xf numFmtId="0" fontId="15" fillId="5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left" vertical="center"/>
    </xf>
    <xf numFmtId="0" fontId="26" fillId="7" borderId="1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/>
    </xf>
    <xf numFmtId="0" fontId="18" fillId="7" borderId="0" xfId="0" applyFont="1" applyFill="1" applyBorder="1" applyAlignment="1">
      <alignment horizontal="left" vertical="center" wrapText="1"/>
    </xf>
    <xf numFmtId="0" fontId="17" fillId="7" borderId="4" xfId="0" applyFont="1" applyFill="1" applyBorder="1" applyAlignment="1">
      <alignment horizontal="center"/>
    </xf>
    <xf numFmtId="0" fontId="17" fillId="7" borderId="0" xfId="0" applyFont="1" applyFill="1" applyBorder="1" applyAlignment="1">
      <alignment horizontal="center"/>
    </xf>
    <xf numFmtId="9" fontId="17" fillId="7" borderId="0" xfId="6" applyFont="1" applyFill="1" applyBorder="1" applyAlignment="1">
      <alignment horizontal="center" vertical="center"/>
    </xf>
    <xf numFmtId="9" fontId="17" fillId="7" borderId="5" xfId="6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22" fillId="7" borderId="7" xfId="0" applyFont="1" applyFill="1" applyBorder="1" applyAlignment="1">
      <alignment horizontal="center" vertical="center"/>
    </xf>
    <xf numFmtId="0" fontId="22" fillId="7" borderId="8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center" wrapText="1"/>
    </xf>
    <xf numFmtId="0" fontId="23" fillId="7" borderId="0" xfId="0" applyFont="1" applyFill="1" applyBorder="1" applyAlignment="1">
      <alignment horizontal="left" vertical="center"/>
    </xf>
    <xf numFmtId="0" fontId="15" fillId="9" borderId="1" xfId="0" applyFont="1" applyFill="1" applyBorder="1" applyAlignment="1">
      <alignment horizontal="left" vertical="center"/>
    </xf>
    <xf numFmtId="0" fontId="15" fillId="9" borderId="2" xfId="0" applyFont="1" applyFill="1" applyBorder="1" applyAlignment="1">
      <alignment horizontal="left" vertical="center"/>
    </xf>
    <xf numFmtId="0" fontId="15" fillId="9" borderId="3" xfId="0" applyFont="1" applyFill="1" applyBorder="1" applyAlignment="1">
      <alignment horizontal="left" vertical="center"/>
    </xf>
    <xf numFmtId="0" fontId="25" fillId="7" borderId="0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 wrapText="1"/>
    </xf>
    <xf numFmtId="0" fontId="17" fillId="7" borderId="5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right" vertical="center" wrapText="1"/>
    </xf>
    <xf numFmtId="0" fontId="42" fillId="4" borderId="0" xfId="0" applyFont="1" applyFill="1" applyAlignment="1">
      <alignment horizontal="left" indent="46"/>
    </xf>
    <xf numFmtId="0" fontId="33" fillId="4" borderId="0" xfId="0" applyFont="1" applyFill="1" applyBorder="1" applyAlignment="1">
      <alignment horizontal="left" wrapText="1"/>
    </xf>
    <xf numFmtId="0" fontId="14" fillId="4" borderId="0" xfId="0" applyFont="1" applyFill="1" applyBorder="1" applyAlignment="1">
      <alignment horizontal="left"/>
    </xf>
    <xf numFmtId="0" fontId="16" fillId="7" borderId="0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/>
    </xf>
    <xf numFmtId="0" fontId="34" fillId="7" borderId="2" xfId="0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horizontal="left" vertical="center" wrapText="1"/>
    </xf>
  </cellXfs>
  <cellStyles count="34">
    <cellStyle name="Comma 2" xfId="8" xr:uid="{00000000-0005-0000-0000-000000000000}"/>
    <cellStyle name="Comma 2 2" xfId="9" xr:uid="{00000000-0005-0000-0000-000001000000}"/>
    <cellStyle name="Comma 2 2 2" xfId="10" xr:uid="{00000000-0005-0000-0000-000002000000}"/>
    <cellStyle name="Comma 2 2 2 2" xfId="24" xr:uid="{00000000-0005-0000-0000-000003000000}"/>
    <cellStyle name="Comma 2 3" xfId="11" xr:uid="{00000000-0005-0000-0000-000004000000}"/>
    <cellStyle name="Comma 2 3 2" xfId="25" xr:uid="{00000000-0005-0000-0000-000005000000}"/>
    <cellStyle name="Dziesiętny 2" xfId="12" xr:uid="{00000000-0005-0000-0000-000006000000}"/>
    <cellStyle name="Dziesiętny 2 2" xfId="13" xr:uid="{00000000-0005-0000-0000-000007000000}"/>
    <cellStyle name="Dziesiętny 2 2 2" xfId="26" xr:uid="{00000000-0005-0000-0000-000008000000}"/>
    <cellStyle name="Normal 2" xfId="14" xr:uid="{00000000-0005-0000-0000-000009000000}"/>
    <cellStyle name="Normal 2 2" xfId="15" xr:uid="{00000000-0005-0000-0000-00000A000000}"/>
    <cellStyle name="Normal 2 2 2" xfId="16" xr:uid="{00000000-0005-0000-0000-00000B000000}"/>
    <cellStyle name="Normal 2 2 2 2" xfId="17" xr:uid="{00000000-0005-0000-0000-00000C000000}"/>
    <cellStyle name="Normal 2 2 2 2 2" xfId="1" xr:uid="{00000000-0005-0000-0000-00000D000000}"/>
    <cellStyle name="Normal 2 2 2 2 2 2" xfId="5" xr:uid="{00000000-0005-0000-0000-00000E000000}"/>
    <cellStyle name="Normal 2 2 2 2 2 3" xfId="4" xr:uid="{00000000-0005-0000-0000-00000F000000}"/>
    <cellStyle name="Normal 2 2 2 2 3" xfId="18" xr:uid="{00000000-0005-0000-0000-000010000000}"/>
    <cellStyle name="Normal 2 2 2 2 3 2" xfId="3" xr:uid="{00000000-0005-0000-0000-000011000000}"/>
    <cellStyle name="Normal 2 2 2 2 4" xfId="2" xr:uid="{00000000-0005-0000-0000-000012000000}"/>
    <cellStyle name="Normal 2 2 2 3" xfId="19" xr:uid="{00000000-0005-0000-0000-000013000000}"/>
    <cellStyle name="Normal 2 2 2 4" xfId="7" xr:uid="{00000000-0005-0000-0000-000014000000}"/>
    <cellStyle name="Normalny" xfId="0" builtinId="0"/>
    <cellStyle name="Normalny 2" xfId="22" xr:uid="{00000000-0005-0000-0000-000016000000}"/>
    <cellStyle name="Normalny 3" xfId="27" xr:uid="{00000000-0005-0000-0000-000017000000}"/>
    <cellStyle name="Normalny 3 2" xfId="29" xr:uid="{00000000-0005-0000-0000-000018000000}"/>
    <cellStyle name="Normalny 4" xfId="31" xr:uid="{00000000-0005-0000-0000-000019000000}"/>
    <cellStyle name="Normalny 4 2" xfId="20" xr:uid="{00000000-0005-0000-0000-00001A000000}"/>
    <cellStyle name="Percent 2" xfId="21" xr:uid="{00000000-0005-0000-0000-00001B000000}"/>
    <cellStyle name="Procentowy" xfId="33" builtinId="5"/>
    <cellStyle name="Procentowy 2" xfId="6" xr:uid="{00000000-0005-0000-0000-00001D000000}"/>
    <cellStyle name="Procentowy 2 2" xfId="23" xr:uid="{00000000-0005-0000-0000-00001E000000}"/>
    <cellStyle name="Procentowy 3" xfId="30" xr:uid="{00000000-0005-0000-0000-00001F000000}"/>
    <cellStyle name="Procentowy 4" xfId="32" xr:uid="{00000000-0005-0000-0000-000020000000}"/>
    <cellStyle name="Walutowy 2" xfId="28" xr:uid="{00000000-0005-0000-0000-000021000000}"/>
  </cellStyles>
  <dxfs count="47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3087"/>
      <color rgb="FFFF0000"/>
      <color rgb="FFE5F2F4"/>
      <color rgb="FFD9D9D6"/>
      <color rgb="FF002060"/>
      <color rgb="FF000099"/>
      <color rgb="FFBFDEE4"/>
      <color rgb="FF0F3FAE"/>
      <color rgb="FFFFAFAF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555555555555582E-2"/>
          <c:y val="3.2407407407408446E-2"/>
          <c:w val="0.95000000000000062"/>
          <c:h val="0.91666666666666652"/>
        </c:manualLayout>
      </c:layout>
      <c:barChart>
        <c:barDir val="bar"/>
        <c:grouping val="stacked"/>
        <c:varyColors val="0"/>
        <c:ser>
          <c:idx val="0"/>
          <c:order val="0"/>
          <c:tx>
            <c:v>dziś</c:v>
          </c:tx>
          <c:spPr>
            <a:solidFill>
              <a:srgbClr val="BFDEE4"/>
            </a:solidFill>
          </c:spPr>
          <c:invertIfNegative val="0"/>
          <c:cat>
            <c:numLit>
              <c:formatCode>General</c:formatCode>
              <c:ptCount val="1"/>
              <c:pt idx="0">
                <c:v>10</c:v>
              </c:pt>
            </c:numLit>
          </c:cat>
          <c:val>
            <c:numRef>
              <c:f>'Nazwa projektu_programu'!$AM$23</c:f>
              <c:numCache>
                <c:formatCode>_(* #\ ##0_);_(* \(#\ ##0\);_(* "-"_);_(@_)</c:formatCode>
                <c:ptCount val="1"/>
                <c:pt idx="0">
                  <c:v>0.62222222222204737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D-4123-940A-24DADD9C50DB}"/>
            </c:ext>
          </c:extLst>
        </c:ser>
        <c:ser>
          <c:idx val="1"/>
          <c:order val="1"/>
          <c:tx>
            <c:v>pozostało</c:v>
          </c:tx>
          <c:spPr>
            <a:solidFill>
              <a:srgbClr val="E5F2F4"/>
            </a:solidFill>
          </c:spPr>
          <c:invertIfNegative val="0"/>
          <c:cat>
            <c:numLit>
              <c:formatCode>General</c:formatCode>
              <c:ptCount val="1"/>
              <c:pt idx="0">
                <c:v>10</c:v>
              </c:pt>
            </c:numLit>
          </c:cat>
          <c:val>
            <c:numRef>
              <c:f>'Nazwa projektu_programu'!$AM$24</c:f>
              <c:numCache>
                <c:formatCode>_(* #\ ##0_);_(* \(#\ ##0\);_(* "-"_);_(@_)</c:formatCode>
                <c:ptCount val="1"/>
                <c:pt idx="0">
                  <c:v>11.377777777777952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D-4123-940A-24DADD9C5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39377952"/>
        <c:axId val="539379128"/>
      </c:barChart>
      <c:scatterChart>
        <c:scatterStyle val="smoothMarker"/>
        <c:varyColors val="0"/>
        <c:ser>
          <c:idx val="4"/>
          <c:order val="2"/>
          <c:tx>
            <c:v>wykonanie planu</c:v>
          </c:tx>
          <c:marker>
            <c:symbol val="none"/>
          </c:marker>
          <c:trendline>
            <c:trendlineType val="linear"/>
            <c:dispRSqr val="0"/>
            <c:dispEq val="0"/>
          </c:trendline>
          <c:errBars>
            <c:errDir val="x"/>
            <c:errBarType val="minus"/>
            <c:errValType val="fixedVal"/>
            <c:noEndCap val="1"/>
            <c:val val="12"/>
            <c:spPr>
              <a:ln w="85725">
                <a:solidFill>
                  <a:srgbClr val="003366"/>
                </a:solidFill>
                <a:prstDash val="solid"/>
              </a:ln>
            </c:spPr>
          </c:errBars>
          <c:xVal>
            <c:numRef>
              <c:f>'Nazwa projektu_programu'!$AM$25</c:f>
              <c:numCache>
                <c:formatCode>_(* #\ ##0_);_(* \(#\ ##0\);_(* "-"_);_(@_)</c:formatCode>
                <c:ptCount val="1"/>
                <c:pt idx="0">
                  <c:v>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EB2D-4123-940A-24DADD9C5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375992"/>
        <c:axId val="539376384"/>
      </c:scatterChart>
      <c:catAx>
        <c:axId val="539377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539379128"/>
        <c:crosses val="autoZero"/>
        <c:auto val="1"/>
        <c:lblAlgn val="ctr"/>
        <c:lblOffset val="100"/>
        <c:noMultiLvlLbl val="0"/>
      </c:catAx>
      <c:valAx>
        <c:axId val="539379128"/>
        <c:scaling>
          <c:orientation val="minMax"/>
          <c:max val="12"/>
          <c:min val="0"/>
        </c:scaling>
        <c:delete val="1"/>
        <c:axPos val="b"/>
        <c:numFmt formatCode="_(* #\ ##0_);_(* \(#\ ##0\);_(* &quot;-&quot;_);_(@_)" sourceLinked="1"/>
        <c:majorTickMark val="out"/>
        <c:minorTickMark val="none"/>
        <c:tickLblPos val="none"/>
        <c:crossAx val="539377952"/>
        <c:crosses val="autoZero"/>
        <c:crossBetween val="between"/>
      </c:valAx>
      <c:valAx>
        <c:axId val="539375992"/>
        <c:scaling>
          <c:orientation val="minMax"/>
        </c:scaling>
        <c:delete val="1"/>
        <c:axPos val="b"/>
        <c:numFmt formatCode="_(* #\ ##0_);_(* \(#\ ##0\);_(* &quot;-&quot;_);_(@_)" sourceLinked="1"/>
        <c:majorTickMark val="out"/>
        <c:minorTickMark val="none"/>
        <c:tickLblPos val="none"/>
        <c:crossAx val="539376384"/>
        <c:crosses val="autoZero"/>
        <c:crossBetween val="midCat"/>
      </c:valAx>
      <c:valAx>
        <c:axId val="5393763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539375992"/>
        <c:crosses val="max"/>
        <c:crossBetween val="midCat"/>
      </c:valAx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1299" l="0.70000000000000062" r="0.70000000000000062" t="0.7500000000000129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630237732903284E-2"/>
          <c:y val="9.3239856504364005E-2"/>
          <c:w val="0.90915725534308545"/>
          <c:h val="0.8420742641769560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0"/>
            <c:spPr>
              <a:solidFill>
                <a:srgbClr val="00B050"/>
              </a:solidFill>
              <a:ln>
                <a:solidFill>
                  <a:srgbClr val="007C92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546-426C-BE45-48F577F520F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546-426C-BE45-48F577F520FC}"/>
              </c:ext>
            </c:extLst>
          </c:dPt>
          <c:dPt>
            <c:idx val="2"/>
            <c:marker>
              <c:spPr>
                <a:solidFill>
                  <a:schemeClr val="bg1">
                    <a:lumMod val="8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546-426C-BE45-48F577F520FC}"/>
              </c:ext>
            </c:extLst>
          </c:dPt>
          <c:dPt>
            <c:idx val="3"/>
            <c:marker>
              <c:spPr>
                <a:solidFill>
                  <a:schemeClr val="bg1">
                    <a:lumMod val="8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546-426C-BE45-48F577F520FC}"/>
              </c:ext>
            </c:extLst>
          </c:dPt>
          <c:dPt>
            <c:idx val="4"/>
            <c:marker>
              <c:spPr>
                <a:solidFill>
                  <a:schemeClr val="bg1">
                    <a:lumMod val="8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546-426C-BE45-48F577F520FC}"/>
              </c:ext>
            </c:extLst>
          </c:dPt>
          <c:dPt>
            <c:idx val="5"/>
            <c:marker>
              <c:spPr>
                <a:solidFill>
                  <a:schemeClr val="bg1">
                    <a:lumMod val="8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546-426C-BE45-48F577F520FC}"/>
              </c:ext>
            </c:extLst>
          </c:dPt>
          <c:dPt>
            <c:idx val="6"/>
            <c:marker>
              <c:spPr>
                <a:solidFill>
                  <a:schemeClr val="bg1">
                    <a:lumMod val="8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546-426C-BE45-48F577F520FC}"/>
              </c:ext>
            </c:extLst>
          </c:dPt>
          <c:dPt>
            <c:idx val="7"/>
            <c:marker>
              <c:spPr>
                <a:solidFill>
                  <a:schemeClr val="bg1">
                    <a:lumMod val="8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3546-426C-BE45-48F577F520FC}"/>
              </c:ext>
            </c:extLst>
          </c:dPt>
          <c:dPt>
            <c:idx val="8"/>
            <c:marker>
              <c:spPr>
                <a:solidFill>
                  <a:schemeClr val="bg1">
                    <a:lumMod val="7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3546-426C-BE45-48F577F520FC}"/>
              </c:ext>
            </c:extLst>
          </c:dPt>
          <c:dPt>
            <c:idx val="9"/>
            <c:marker>
              <c:spPr>
                <a:solidFill>
                  <a:schemeClr val="bg1">
                    <a:lumMod val="75000"/>
                  </a:schemeClr>
                </a:solidFill>
                <a:ln>
                  <a:solidFill>
                    <a:srgbClr val="007C9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3546-426C-BE45-48F577F520FC}"/>
              </c:ext>
            </c:extLst>
          </c:dPt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1"/>
                </a:solidFill>
              </a:ln>
            </c:spPr>
          </c:errBars>
          <c:xVal>
            <c:numRef>
              <c:f>'Nazwa projektu_programu'!$AK$27:$AK$36</c:f>
              <c:numCache>
                <c:formatCode>_(* #\ ##0_);_(* \(#\ ##0\);_(* "-"_);_(@_)</c:formatCode>
                <c:ptCount val="10"/>
                <c:pt idx="0">
                  <c:v>2023.7378995433789</c:v>
                </c:pt>
                <c:pt idx="1">
                  <c:v>2024.0054794520547</c:v>
                </c:pt>
                <c:pt idx="2">
                  <c:v>2024.1627853881278</c:v>
                </c:pt>
                <c:pt idx="3">
                  <c:v>2024.4182648401827</c:v>
                </c:pt>
                <c:pt idx="4">
                  <c:v>2024.7527397260274</c:v>
                </c:pt>
                <c:pt idx="5">
                  <c:v>2024.8349315068492</c:v>
                </c:pt>
                <c:pt idx="6">
                  <c:v>2024.9687214611872</c:v>
                </c:pt>
                <c:pt idx="7">
                  <c:v>2025.5849315068492</c:v>
                </c:pt>
                <c:pt idx="8">
                  <c:v>#N/A</c:v>
                </c:pt>
                <c:pt idx="9">
                  <c:v>#N/A</c:v>
                </c:pt>
              </c:numCache>
            </c:numRef>
          </c:xVal>
          <c:yVal>
            <c:numRef>
              <c:f>'Nazwa projektu_programu'!$AL$27:$AL$36</c:f>
              <c:numCache>
                <c:formatCode>_(* #\ ##0_);_(* \(#\ ##0\);_(* "-"_);_(@_)</c:formatCode>
                <c:ptCount val="10"/>
                <c:pt idx="0">
                  <c:v>9.8000000000000007</c:v>
                </c:pt>
                <c:pt idx="1">
                  <c:v>8.8000000000000007</c:v>
                </c:pt>
                <c:pt idx="2">
                  <c:v>7.7</c:v>
                </c:pt>
                <c:pt idx="3">
                  <c:v>6.7</c:v>
                </c:pt>
                <c:pt idx="4">
                  <c:v>5.6</c:v>
                </c:pt>
                <c:pt idx="5">
                  <c:v>4.7</c:v>
                </c:pt>
                <c:pt idx="6">
                  <c:v>3.8</c:v>
                </c:pt>
                <c:pt idx="7">
                  <c:v>2.8</c:v>
                </c:pt>
                <c:pt idx="8">
                  <c:v>1.55</c:v>
                </c:pt>
                <c:pt idx="9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546-426C-BE45-48F577F52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376776"/>
        <c:axId val="539377560"/>
      </c:scatterChart>
      <c:valAx>
        <c:axId val="539376776"/>
        <c:scaling>
          <c:orientation val="minMax"/>
          <c:max val="2025"/>
          <c:min val="2023"/>
        </c:scaling>
        <c:delete val="0"/>
        <c:axPos val="b"/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l-PL"/>
          </a:p>
        </c:txPr>
        <c:crossAx val="539377560"/>
        <c:crosses val="autoZero"/>
        <c:crossBetween val="midCat"/>
        <c:majorUnit val="1"/>
        <c:minorUnit val="1"/>
      </c:valAx>
      <c:valAx>
        <c:axId val="539377560"/>
        <c:scaling>
          <c:orientation val="minMax"/>
          <c:max val="10"/>
        </c:scaling>
        <c:delete val="1"/>
        <c:axPos val="l"/>
        <c:numFmt formatCode="_(* #\ ##0_);_(* \(#\ ##0\);_(* &quot;-&quot;_);_(@_)" sourceLinked="1"/>
        <c:majorTickMark val="out"/>
        <c:minorTickMark val="none"/>
        <c:tickLblPos val="none"/>
        <c:crossAx val="539376776"/>
        <c:crossesAt val="201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0996797587754E-2"/>
          <c:y val="5.7559127964286562E-2"/>
          <c:w val="0.90279005223356978"/>
          <c:h val="0.94244087203571347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1A-4A4E-A212-43E2DB5D6D6C}"/>
              </c:ext>
            </c:extLst>
          </c:dPt>
          <c:val>
            <c:numRef>
              <c:f>'Nazwa projektu_programu'!$F$20</c:f>
              <c:numCache>
                <c:formatCode>#,##0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681A-4A4E-A212-43E2DB5D6D6C}"/>
            </c:ext>
          </c:extLst>
        </c:ser>
        <c:ser>
          <c:idx val="0"/>
          <c:order val="1"/>
          <c:spPr>
            <a:solidFill>
              <a:srgbClr val="000099"/>
            </a:solidFill>
            <a:ln>
              <a:noFill/>
            </a:ln>
            <a:effectLst/>
          </c:spPr>
          <c:invertIfNegative val="0"/>
          <c:val>
            <c:numRef>
              <c:f>'Nazwa projektu_programu'!$F$19</c:f>
              <c:numCache>
                <c:formatCode>#,##0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681A-4A4E-A212-43E2DB5D6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-85"/>
        <c:axId val="539377168"/>
        <c:axId val="535029008"/>
      </c:barChart>
      <c:catAx>
        <c:axId val="5393771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35029008"/>
        <c:crosses val="autoZero"/>
        <c:auto val="1"/>
        <c:lblAlgn val="ctr"/>
        <c:lblOffset val="100"/>
        <c:noMultiLvlLbl val="0"/>
      </c:catAx>
      <c:valAx>
        <c:axId val="535029008"/>
        <c:scaling>
          <c:orientation val="minMax"/>
          <c:min val="0"/>
        </c:scaling>
        <c:delete val="1"/>
        <c:axPos val="b"/>
        <c:numFmt formatCode="#,##0" sourceLinked="1"/>
        <c:majorTickMark val="out"/>
        <c:minorTickMark val="none"/>
        <c:tickLblPos val="nextTo"/>
        <c:crossAx val="53937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219075</xdr:rowOff>
    </xdr:from>
    <xdr:to>
      <xdr:col>8</xdr:col>
      <xdr:colOff>0</xdr:colOff>
      <xdr:row>12</xdr:row>
      <xdr:rowOff>704850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42</xdr:row>
      <xdr:rowOff>136077</xdr:rowOff>
    </xdr:from>
    <xdr:to>
      <xdr:col>14</xdr:col>
      <xdr:colOff>47949</xdr:colOff>
      <xdr:row>46</xdr:row>
      <xdr:rowOff>460499</xdr:rowOff>
    </xdr:to>
    <xdr:grpSp>
      <xdr:nvGrpSpPr>
        <xdr:cNvPr id="3" name="Grup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557339" y="25948827"/>
          <a:ext cx="23493735" cy="1967485"/>
          <a:chOff x="453710" y="4771498"/>
          <a:chExt cx="4307366" cy="1694096"/>
        </a:xfrm>
      </xdr:grpSpPr>
      <xdr:grpSp>
        <xdr:nvGrpSpPr>
          <xdr:cNvPr id="4" name="Grupa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>
            <a:grpSpLocks/>
          </xdr:cNvGrpSpPr>
        </xdr:nvGrpSpPr>
        <xdr:grpSpPr bwMode="auto">
          <a:xfrm>
            <a:off x="525814" y="5664605"/>
            <a:ext cx="4235262" cy="800989"/>
            <a:chOff x="4089344" y="2572731"/>
            <a:chExt cx="4235262" cy="800989"/>
          </a:xfrm>
        </xdr:grpSpPr>
        <xdr:grpSp>
          <xdr:nvGrpSpPr>
            <xdr:cNvPr id="6" name="Grupa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89344" y="2940313"/>
              <a:ext cx="1201864" cy="400700"/>
              <a:chOff x="6822386" y="2984481"/>
              <a:chExt cx="1089686" cy="400700"/>
            </a:xfrm>
          </xdr:grpSpPr>
          <xdr:sp macro="" textlink="">
            <xdr:nvSpPr>
              <xdr:cNvPr id="12" name="pole tekstowe 47">
                <a:extLst>
                  <a:ext uri="{FF2B5EF4-FFF2-40B4-BE49-F238E27FC236}">
                    <a16:creationId xmlns:a16="http://schemas.microsoft.com/office/drawing/2014/main" id="{00000000-0008-0000-0000-00000C000000}"/>
                  </a:ext>
                </a:extLst>
              </xdr:cNvPr>
              <xdr:cNvSpPr txBox="1"/>
            </xdr:nvSpPr>
            <xdr:spPr>
              <a:xfrm>
                <a:off x="6912458" y="2984481"/>
                <a:ext cx="999614" cy="400700"/>
              </a:xfrm>
              <a:prstGeom prst="rect">
                <a:avLst/>
              </a:prstGeom>
              <a:noFill/>
            </xdr:spPr>
            <xdr:txBody>
              <a:bodyPr wrap="square" rIns="0" rtlCol="0">
                <a:spAutoFit/>
              </a:bodyPr>
              <a:lstStyle>
                <a:defPPr>
                  <a:defRPr lang="pl-PL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pl-PL" sz="2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zrealizowany</a:t>
                </a:r>
              </a:p>
            </xdr:txBody>
          </xdr:sp>
          <xdr:sp macro="" textlink="">
            <xdr:nvSpPr>
              <xdr:cNvPr id="13" name="Romb 12">
                <a:extLst>
                  <a:ext uri="{FF2B5EF4-FFF2-40B4-BE49-F238E27FC236}">
                    <a16:creationId xmlns:a16="http://schemas.microsoft.com/office/drawing/2014/main" id="{00000000-0008-0000-0000-00000D000000}"/>
                  </a:ext>
                </a:extLst>
              </xdr:cNvPr>
              <xdr:cNvSpPr/>
            </xdr:nvSpPr>
            <xdr:spPr>
              <a:xfrm>
                <a:off x="6822386" y="3009976"/>
                <a:ext cx="86539" cy="365421"/>
              </a:xfrm>
              <a:prstGeom prst="diamond">
                <a:avLst/>
              </a:prstGeom>
              <a:solidFill>
                <a:srgbClr val="008000"/>
              </a:solidFill>
              <a:ln w="635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ctr"/>
              <a:lstStyle/>
              <a:p>
                <a:endParaRPr lang="pl-PL"/>
              </a:p>
            </xdr:txBody>
          </xdr:sp>
        </xdr:grpSp>
        <xdr:sp macro="" textlink="">
          <xdr:nvSpPr>
            <xdr:cNvPr id="7" name="Romb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 bwMode="auto">
            <a:xfrm>
              <a:off x="6989000" y="2629251"/>
              <a:ext cx="95448" cy="382418"/>
            </a:xfrm>
            <a:prstGeom prst="diamond">
              <a:avLst/>
            </a:prstGeom>
            <a:solidFill>
              <a:srgbClr val="FFFF00"/>
            </a:solidFill>
            <a:ln w="635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/>
            <a:p>
              <a:endParaRPr lang="pl-PL"/>
            </a:p>
          </xdr:txBody>
        </xdr:sp>
        <xdr:sp macro="" textlink="">
          <xdr:nvSpPr>
            <xdr:cNvPr id="8" name="Romb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 bwMode="auto">
            <a:xfrm>
              <a:off x="8229158" y="2572731"/>
              <a:ext cx="95448" cy="365421"/>
            </a:xfrm>
            <a:prstGeom prst="diamond">
              <a:avLst/>
            </a:prstGeom>
            <a:solidFill>
              <a:srgbClr val="FF0000"/>
            </a:solidFill>
            <a:ln w="635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/>
            <a:p>
              <a:endParaRPr lang="pl-PL"/>
            </a:p>
          </xdr:txBody>
        </xdr:sp>
        <xdr:grpSp>
          <xdr:nvGrpSpPr>
            <xdr:cNvPr id="9" name="Grupa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940584" y="2974304"/>
              <a:ext cx="1825198" cy="399416"/>
              <a:chOff x="6905252" y="3016190"/>
              <a:chExt cx="1654845" cy="399416"/>
            </a:xfrm>
          </xdr:grpSpPr>
          <xdr:sp macro="" textlink="">
            <xdr:nvSpPr>
              <xdr:cNvPr id="10" name="pole tekstowe 47">
                <a:extLst>
                  <a:ext uri="{FF2B5EF4-FFF2-40B4-BE49-F238E27FC236}">
                    <a16:creationId xmlns:a16="http://schemas.microsoft.com/office/drawing/2014/main" id="{00000000-0008-0000-0000-00000A000000}"/>
                  </a:ext>
                </a:extLst>
              </xdr:cNvPr>
              <xdr:cNvSpPr txBox="1"/>
            </xdr:nvSpPr>
            <xdr:spPr>
              <a:xfrm>
                <a:off x="6993558" y="3016190"/>
                <a:ext cx="1566539" cy="384209"/>
              </a:xfrm>
              <a:prstGeom prst="rect">
                <a:avLst/>
              </a:prstGeom>
              <a:noFill/>
            </xdr:spPr>
            <xdr:txBody>
              <a:bodyPr wrap="square" rIns="0" rtlCol="0">
                <a:spAutoFit/>
              </a:bodyPr>
              <a:lstStyle>
                <a:defPPr>
                  <a:defRPr lang="pl-PL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lvl="0" fontAlgn="base">
                  <a:spcBef>
                    <a:spcPct val="0"/>
                  </a:spcBef>
                  <a:spcAft>
                    <a:spcPts val="300"/>
                  </a:spcAft>
                  <a:defRPr/>
                </a:pPr>
                <a:r>
                  <a:rPr lang="pl-PL" sz="2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realizacja </a:t>
                </a:r>
                <a:r>
                  <a:rPr lang="pl-PL" sz="2400" kern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zgodnie z Harmonogramem/opóźnienie ≤ 10%</a:t>
                </a:r>
              </a:p>
            </xdr:txBody>
          </xdr:sp>
          <xdr:sp macro="" textlink="">
            <xdr:nvSpPr>
              <xdr:cNvPr id="11" name="Romb 10">
                <a:extLst>
                  <a:ext uri="{FF2B5EF4-FFF2-40B4-BE49-F238E27FC236}">
                    <a16:creationId xmlns:a16="http://schemas.microsoft.com/office/drawing/2014/main" id="{00000000-0008-0000-0000-00000B000000}"/>
                  </a:ext>
                </a:extLst>
              </xdr:cNvPr>
              <xdr:cNvSpPr/>
            </xdr:nvSpPr>
            <xdr:spPr>
              <a:xfrm>
                <a:off x="6905252" y="3050185"/>
                <a:ext cx="90072" cy="365421"/>
              </a:xfrm>
              <a:prstGeom prst="diamond">
                <a:avLst/>
              </a:prstGeom>
              <a:solidFill>
                <a:schemeClr val="bg1">
                  <a:lumMod val="75000"/>
                </a:schemeClr>
              </a:solidFill>
              <a:ln w="635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ctr"/>
              <a:lstStyle/>
              <a:p>
                <a:endParaRPr lang="pl-PL"/>
              </a:p>
            </xdr:txBody>
          </xdr:sp>
        </xdr:grpSp>
      </xdr:grpSp>
      <xdr:sp macro="" textlink="">
        <xdr:nvSpPr>
          <xdr:cNvPr id="5" name="pole tekstowe 81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453710" y="4771498"/>
            <a:ext cx="3441967" cy="135405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pl-P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pl-PL" sz="2400" b="1" u="none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Legenda</a:t>
            </a:r>
          </a:p>
          <a:p>
            <a:r>
              <a:rPr lang="pl-PL" sz="2400" b="0" u="none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 </a:t>
            </a:r>
            <a:r>
              <a:rPr lang="pl-PL" sz="2400" u="none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</a:t>
            </a:r>
            <a:r>
              <a:rPr lang="pl-PL" sz="2400" b="0" u="none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Ryzyko                P </a:t>
            </a:r>
            <a:r>
              <a:rPr lang="pl-PL" sz="2400" u="none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Problem             </a:t>
            </a:r>
            <a:r>
              <a:rPr lang="pl-PL" sz="2400" u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 </a:t>
            </a:r>
          </a:p>
          <a:p>
            <a:endParaRPr lang="pl-PL" sz="2400" u="non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r>
              <a:rPr lang="pl-PL" sz="2400" b="1" u="none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Kamienie milowe</a:t>
            </a:r>
          </a:p>
        </xdr:txBody>
      </xdr:sp>
    </xdr:grpSp>
    <xdr:clientData/>
  </xdr:twoCellAnchor>
  <xdr:twoCellAnchor>
    <xdr:from>
      <xdr:col>15</xdr:col>
      <xdr:colOff>2095501</xdr:colOff>
      <xdr:row>2</xdr:row>
      <xdr:rowOff>762000</xdr:rowOff>
    </xdr:from>
    <xdr:to>
      <xdr:col>34</xdr:col>
      <xdr:colOff>424460</xdr:colOff>
      <xdr:row>25</xdr:row>
      <xdr:rowOff>165476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174413</xdr:colOff>
      <xdr:row>4</xdr:row>
      <xdr:rowOff>772795</xdr:rowOff>
    </xdr:from>
    <xdr:to>
      <xdr:col>20</xdr:col>
      <xdr:colOff>200243</xdr:colOff>
      <xdr:row>20</xdr:row>
      <xdr:rowOff>390882</xdr:rowOff>
    </xdr:to>
    <xdr:cxnSp macro="">
      <xdr:nvCxnSpPr>
        <xdr:cNvPr id="17" name="Łącznik prostoliniowy 2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31892663" y="5463858"/>
          <a:ext cx="25830" cy="9095462"/>
        </a:xfrm>
        <a:prstGeom prst="line">
          <a:avLst/>
        </a:prstGeom>
        <a:ln w="34925">
          <a:solidFill>
            <a:srgbClr val="003087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304243</xdr:colOff>
      <xdr:row>4</xdr:row>
      <xdr:rowOff>3552</xdr:rowOff>
    </xdr:from>
    <xdr:to>
      <xdr:col>30</xdr:col>
      <xdr:colOff>422464</xdr:colOff>
      <xdr:row>6</xdr:row>
      <xdr:rowOff>236302</xdr:rowOff>
    </xdr:to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36094431" y="4694615"/>
          <a:ext cx="2070846" cy="1185250"/>
        </a:xfrm>
        <a:prstGeom prst="rect">
          <a:avLst/>
        </a:prstGeom>
        <a:solidFill>
          <a:schemeClr val="lt1"/>
        </a:solidFill>
        <a:ln w="9525" cmpd="sng">
          <a:solidFill>
            <a:srgbClr val="003087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2000" b="0">
              <a:solidFill>
                <a:srgbClr val="003087"/>
              </a:solidFill>
              <a:latin typeface="Arial" panose="020B0604020202020204" pitchFamily="34" charset="0"/>
              <a:cs typeface="Arial" panose="020B0604020202020204" pitchFamily="34" charset="0"/>
            </a:rPr>
            <a:t>koniec okresu                   raportowego                  </a:t>
          </a:r>
        </a:p>
      </xdr:txBody>
    </xdr:sp>
    <xdr:clientData/>
  </xdr:twoCellAnchor>
  <xdr:oneCellAnchor>
    <xdr:from>
      <xdr:col>27</xdr:col>
      <xdr:colOff>571500</xdr:colOff>
      <xdr:row>1</xdr:row>
      <xdr:rowOff>579434</xdr:rowOff>
    </xdr:from>
    <xdr:ext cx="3229427" cy="1171739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95200" y="814384"/>
          <a:ext cx="3229427" cy="11717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14</xdr:col>
      <xdr:colOff>166688</xdr:colOff>
      <xdr:row>44</xdr:row>
      <xdr:rowOff>261938</xdr:rowOff>
    </xdr:from>
    <xdr:to>
      <xdr:col>16</xdr:col>
      <xdr:colOff>1058332</xdr:colOff>
      <xdr:row>58</xdr:row>
      <xdr:rowOff>0</xdr:rowOff>
    </xdr:to>
    <xdr:sp macro="" textlink="">
      <xdr:nvSpPr>
        <xdr:cNvPr id="20" name="pole tekstowe 4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6900188" y="27101271"/>
          <a:ext cx="5167311" cy="4458229"/>
        </a:xfrm>
        <a:prstGeom prst="rect">
          <a:avLst/>
        </a:prstGeom>
        <a:noFill/>
      </xdr:spPr>
      <xdr:txBody>
        <a:bodyPr wrap="square" rIns="0" rtlCol="0">
          <a:noAutofit/>
        </a:bodyPr>
        <a:lstStyle>
          <a:defPPr>
            <a:defRPr lang="pl-PL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2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opóźnienie &gt; 20% / ocena Kierownika Projektu/Dyrektora Programu</a:t>
          </a:r>
        </a:p>
      </xdr:txBody>
    </xdr:sp>
    <xdr:clientData/>
  </xdr:twoCellAnchor>
  <xdr:twoCellAnchor>
    <xdr:from>
      <xdr:col>12</xdr:col>
      <xdr:colOff>504824</xdr:colOff>
      <xdr:row>44</xdr:row>
      <xdr:rowOff>285750</xdr:rowOff>
    </xdr:from>
    <xdr:to>
      <xdr:col>13</xdr:col>
      <xdr:colOff>3762374</xdr:colOff>
      <xdr:row>48</xdr:row>
      <xdr:rowOff>214312</xdr:rowOff>
    </xdr:to>
    <xdr:sp macro="" textlink="">
      <xdr:nvSpPr>
        <xdr:cNvPr id="21" name="pole tekstowe 4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 bwMode="auto">
        <a:xfrm>
          <a:off x="18483262" y="26884313"/>
          <a:ext cx="4781550" cy="1785937"/>
        </a:xfrm>
        <a:prstGeom prst="rect">
          <a:avLst/>
        </a:prstGeom>
        <a:noFill/>
      </xdr:spPr>
      <xdr:txBody>
        <a:bodyPr wrap="square" rIns="0" rtlCol="0">
          <a:noAutofit/>
        </a:bodyPr>
        <a:lstStyle>
          <a:defPPr>
            <a:defRPr lang="pl-PL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lvl="0"/>
          <a:r>
            <a:rPr lang="pl-PL" sz="2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opóźnienie &gt; 10% - 20%,</a:t>
          </a:r>
        </a:p>
        <a:p>
          <a:pPr lvl="0"/>
          <a:r>
            <a:rPr lang="pl-PL" sz="2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ocena Kierownika        Projektu/Dyrektora Programu</a:t>
          </a:r>
        </a:p>
      </xdr:txBody>
    </xdr:sp>
    <xdr:clientData/>
  </xdr:twoCellAnchor>
  <xdr:oneCellAnchor>
    <xdr:from>
      <xdr:col>6</xdr:col>
      <xdr:colOff>533400</xdr:colOff>
      <xdr:row>24</xdr:row>
      <xdr:rowOff>0</xdr:rowOff>
    </xdr:from>
    <xdr:ext cx="3833812" cy="734786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/>
        </xdr:cNvSpPr>
      </xdr:nvSpPr>
      <xdr:spPr>
        <a:xfrm>
          <a:off x="9417050" y="14001750"/>
          <a:ext cx="3833812" cy="7347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2000" b="1">
              <a:solidFill>
                <a:srgbClr val="0F3FAE"/>
              </a:solidFill>
            </a:rPr>
            <a:t>(*) </a:t>
          </a:r>
          <a:r>
            <a:rPr lang="pl-PL" sz="20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wykonanie szacunkowe</a:t>
          </a:r>
        </a:p>
      </xdr:txBody>
    </xdr:sp>
    <xdr:clientData/>
  </xdr:oneCellAnchor>
  <xdr:twoCellAnchor>
    <xdr:from>
      <xdr:col>6</xdr:col>
      <xdr:colOff>0</xdr:colOff>
      <xdr:row>18</xdr:row>
      <xdr:rowOff>95250</xdr:rowOff>
    </xdr:from>
    <xdr:to>
      <xdr:col>9</xdr:col>
      <xdr:colOff>127000</xdr:colOff>
      <xdr:row>19</xdr:row>
      <xdr:rowOff>774989</xdr:rowOff>
    </xdr:to>
    <xdr:graphicFrame macro="">
      <xdr:nvGraphicFramePr>
        <xdr:cNvPr id="23" name="Wykres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27</xdr:col>
      <xdr:colOff>571500</xdr:colOff>
      <xdr:row>1</xdr:row>
      <xdr:rowOff>579434</xdr:rowOff>
    </xdr:from>
    <xdr:ext cx="3229427" cy="1171739"/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95200" y="814384"/>
          <a:ext cx="3229427" cy="11717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0.03994</cdr:x>
      <cdr:y>0.2987</cdr:y>
    </cdr:from>
    <cdr:to>
      <cdr:x>0.24793</cdr:x>
      <cdr:y>0.40909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76225" y="876300"/>
          <a:ext cx="14382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7" name="Straight Connector 26"/>
        <cdr:cNvSpPr/>
      </cdr:nvSpPr>
      <cdr:spPr>
        <a:xfrm xmlns:a="http://schemas.openxmlformats.org/drawingml/2006/main" flipV="1">
          <a:off x="-8934450" y="-466725"/>
          <a:ext cx="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epartament%20Strategii%20Rozwoju%20(DR)\Biuro%20Strategii%20(RS)\Zarz&#261;dzanie%20Projektami\2014_07_Raport%20statusowy%20w%20excelu\Rejestr%20ryzyk%20-%20wz&#243;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partament%20Strategii%20Rozwoju%20(DR)/Biuro%20Strategii%20(RS)/Zarz&#261;dzanie%20Projektami/2014_07_Raport%20statusowy%20w%20excelu/Rejestr%20ryzyk%20-%20wz&#24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jestr ryzyk w projektach"/>
      <sheetName val="Arkusz1"/>
      <sheetName val="Arkusz3"/>
    </sheetNames>
    <sheetDataSet>
      <sheetData sheetId="0"/>
      <sheetData sheetId="1"/>
      <sheetData sheetId="2">
        <row r="4">
          <cell r="D4">
            <v>1</v>
          </cell>
          <cell r="E4" t="str">
            <v>Bliskie</v>
          </cell>
        </row>
        <row r="5">
          <cell r="D5">
            <v>2</v>
          </cell>
          <cell r="E5" t="str">
            <v>Średnioterminowe</v>
          </cell>
        </row>
        <row r="6">
          <cell r="D6">
            <v>3</v>
          </cell>
          <cell r="E6" t="str">
            <v>Odległe</v>
          </cell>
        </row>
        <row r="7">
          <cell r="D7">
            <v>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jestr ryzyk w projektach"/>
      <sheetName val="Arkusz1"/>
      <sheetName val="Arkusz3"/>
    </sheetNames>
    <sheetDataSet>
      <sheetData sheetId="0"/>
      <sheetData sheetId="1"/>
      <sheetData sheetId="2">
        <row r="4">
          <cell r="D4">
            <v>1</v>
          </cell>
          <cell r="E4" t="str">
            <v>Bliskie</v>
          </cell>
        </row>
        <row r="5">
          <cell r="D5">
            <v>2</v>
          </cell>
          <cell r="E5" t="str">
            <v>Średnioterminowe</v>
          </cell>
        </row>
        <row r="6">
          <cell r="D6">
            <v>3</v>
          </cell>
          <cell r="E6" t="str">
            <v>Odległe</v>
          </cell>
        </row>
        <row r="7">
          <cell r="D7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I94"/>
  <sheetViews>
    <sheetView showGridLines="0" tabSelected="1" zoomScale="40" zoomScaleNormal="40" zoomScaleSheetLayoutView="30" zoomScalePageLayoutView="25" workbookViewId="0">
      <selection activeCell="L26" sqref="L26"/>
    </sheetView>
  </sheetViews>
  <sheetFormatPr defaultRowHeight="15" x14ac:dyDescent="0.25"/>
  <cols>
    <col min="1" max="1" width="1.5703125" customWidth="1"/>
    <col min="2" max="2" width="11" bestFit="1" customWidth="1"/>
    <col min="3" max="3" width="11.5703125" bestFit="1" customWidth="1"/>
    <col min="5" max="5" width="53.42578125" customWidth="1"/>
    <col min="6" max="6" width="42.5703125" customWidth="1"/>
    <col min="7" max="7" width="29.7109375" customWidth="1"/>
    <col min="8" max="8" width="15.42578125" customWidth="1"/>
    <col min="9" max="9" width="1.42578125" customWidth="1"/>
    <col min="10" max="10" width="8.42578125" customWidth="1"/>
    <col min="11" max="11" width="17.85546875" customWidth="1"/>
    <col min="12" max="12" width="67.5703125" customWidth="1"/>
    <col min="13" max="13" width="23" customWidth="1"/>
    <col min="14" max="14" width="82.5703125" customWidth="1"/>
    <col min="15" max="15" width="26.5703125" customWidth="1"/>
    <col min="16" max="16" width="33.5703125" customWidth="1"/>
    <col min="17" max="17" width="16.42578125" customWidth="1"/>
    <col min="18" max="18" width="7.5703125" style="53" customWidth="1"/>
    <col min="19" max="19" width="7.5703125" customWidth="1"/>
    <col min="21" max="21" width="7.5703125" customWidth="1"/>
    <col min="22" max="22" width="8.5703125" customWidth="1"/>
    <col min="23" max="23" width="9.5703125" customWidth="1"/>
    <col min="24" max="24" width="7.5703125" customWidth="1"/>
    <col min="30" max="30" width="10.85546875" customWidth="1"/>
    <col min="31" max="31" width="8.5703125" customWidth="1"/>
    <col min="33" max="33" width="17" customWidth="1"/>
    <col min="34" max="34" width="1.5703125" customWidth="1"/>
    <col min="35" max="35" width="8.7109375" style="124"/>
    <col min="36" max="36" width="9.140625" style="123" customWidth="1"/>
    <col min="37" max="38" width="8.7109375" style="123"/>
    <col min="39" max="39" width="14.5703125" style="123" customWidth="1"/>
    <col min="40" max="40" width="11.5703125" style="123" customWidth="1"/>
    <col min="41" max="53" width="8.7109375" style="123"/>
    <col min="54" max="61" width="8.7109375" style="124"/>
    <col min="15297" max="15297" width="9.140625" customWidth="1"/>
  </cols>
  <sheetData>
    <row r="1" spans="1:61" ht="133.5" customHeight="1" x14ac:dyDescent="0.7">
      <c r="A1" s="5"/>
      <c r="B1" s="141"/>
      <c r="C1" s="141"/>
      <c r="D1" s="141"/>
      <c r="E1" s="141"/>
      <c r="F1" s="141"/>
      <c r="G1" s="141"/>
      <c r="H1" s="140"/>
      <c r="I1" s="140"/>
      <c r="J1" s="140"/>
      <c r="K1" s="140"/>
      <c r="L1" s="140"/>
      <c r="M1" s="5"/>
      <c r="N1" s="5"/>
      <c r="O1" s="5"/>
      <c r="P1" s="214" t="s">
        <v>78</v>
      </c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142"/>
      <c r="AI1" s="142"/>
      <c r="AJ1" s="142"/>
      <c r="AK1" s="142"/>
      <c r="AL1" s="142"/>
      <c r="AM1" s="142"/>
      <c r="AN1" s="122"/>
      <c r="AO1" s="122"/>
      <c r="AP1" s="122"/>
      <c r="AQ1" s="122"/>
      <c r="AR1" s="122"/>
      <c r="AS1" s="122"/>
    </row>
    <row r="2" spans="1:61" ht="71.25" customHeight="1" x14ac:dyDescent="0.7">
      <c r="A2" s="5"/>
      <c r="B2" s="215" t="s">
        <v>74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6"/>
      <c r="AI2" s="121"/>
      <c r="AJ2" s="122"/>
      <c r="AK2" s="122"/>
      <c r="AL2" s="122"/>
      <c r="AM2" s="122"/>
      <c r="AN2" s="122"/>
      <c r="AO2" s="122"/>
      <c r="AP2" s="122"/>
      <c r="AQ2" s="122"/>
      <c r="AR2" s="122"/>
      <c r="AS2" s="122"/>
    </row>
    <row r="3" spans="1:61" ht="93" customHeight="1" thickBot="1" x14ac:dyDescent="0.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121"/>
      <c r="AJ3" s="122"/>
      <c r="AK3" s="122"/>
      <c r="AL3" s="122"/>
      <c r="AM3" s="122"/>
      <c r="AN3" s="122"/>
      <c r="AO3" s="122"/>
      <c r="AP3" s="122"/>
      <c r="AQ3" s="122"/>
      <c r="AR3" s="122"/>
      <c r="AS3" s="122"/>
    </row>
    <row r="4" spans="1:61" s="2" customFormat="1" ht="72" customHeight="1" thickBot="1" x14ac:dyDescent="0.3">
      <c r="A4" s="8"/>
      <c r="B4" s="143" t="s">
        <v>75</v>
      </c>
      <c r="C4" s="144"/>
      <c r="D4" s="144"/>
      <c r="E4" s="145"/>
      <c r="F4" s="58"/>
      <c r="G4" s="58"/>
      <c r="H4" s="58"/>
      <c r="I4" s="58"/>
      <c r="J4" s="58"/>
      <c r="K4" s="203" t="s">
        <v>26</v>
      </c>
      <c r="L4" s="204"/>
      <c r="M4" s="205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8"/>
      <c r="AI4" s="125"/>
      <c r="AJ4" s="9"/>
      <c r="AK4" s="9"/>
      <c r="AL4" s="9"/>
      <c r="AM4" s="9"/>
      <c r="AN4" s="9"/>
      <c r="AO4" s="9"/>
      <c r="AP4" s="9"/>
      <c r="AQ4" s="9"/>
      <c r="AR4" s="9"/>
      <c r="AS4" s="9"/>
      <c r="AT4" s="59"/>
      <c r="AU4" s="59"/>
      <c r="AV4" s="59"/>
      <c r="AW4" s="59"/>
      <c r="AX4" s="59"/>
      <c r="AY4" s="59"/>
      <c r="AZ4" s="59"/>
      <c r="BA4" s="126"/>
      <c r="BB4" s="127"/>
      <c r="BC4" s="127"/>
      <c r="BD4" s="127"/>
      <c r="BE4" s="127"/>
      <c r="BF4" s="127"/>
      <c r="BG4" s="127"/>
      <c r="BH4" s="127"/>
      <c r="BI4" s="127"/>
    </row>
    <row r="5" spans="1:61" ht="72" customHeight="1" thickTop="1" x14ac:dyDescent="0.25">
      <c r="A5" s="6"/>
      <c r="B5" s="218" t="s">
        <v>27</v>
      </c>
      <c r="C5" s="219"/>
      <c r="D5" s="219"/>
      <c r="E5" s="219"/>
      <c r="F5" s="220"/>
      <c r="G5" s="220"/>
      <c r="H5" s="220"/>
      <c r="I5" s="60"/>
      <c r="J5" s="61"/>
      <c r="K5" s="10" t="s">
        <v>28</v>
      </c>
      <c r="L5" s="221" t="s">
        <v>79</v>
      </c>
      <c r="M5" s="221"/>
      <c r="N5" s="221"/>
      <c r="O5" s="11">
        <v>26</v>
      </c>
      <c r="P5" s="128" t="s">
        <v>3</v>
      </c>
      <c r="Q5" s="12">
        <v>2023</v>
      </c>
      <c r="R5" s="62"/>
      <c r="S5" s="63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5"/>
      <c r="AH5" s="6"/>
      <c r="AI5" s="121"/>
      <c r="AJ5" s="14" t="s">
        <v>25</v>
      </c>
      <c r="AK5" s="3"/>
      <c r="AL5" s="3"/>
      <c r="AM5" s="3"/>
      <c r="AN5" s="3"/>
      <c r="AO5" s="3"/>
      <c r="AP5" s="3"/>
      <c r="AQ5" s="3"/>
      <c r="AR5" s="3"/>
      <c r="AS5" s="3"/>
      <c r="AT5" s="52"/>
      <c r="AU5" s="52"/>
      <c r="AV5" s="52"/>
      <c r="AW5" s="52"/>
      <c r="AX5" s="52"/>
      <c r="AY5" s="52"/>
      <c r="AZ5" s="52"/>
    </row>
    <row r="6" spans="1:61" ht="5.0999999999999996" customHeight="1" x14ac:dyDescent="0.45">
      <c r="A6" s="6"/>
      <c r="B6" s="191"/>
      <c r="C6" s="192"/>
      <c r="D6" s="192"/>
      <c r="E6" s="192"/>
      <c r="F6" s="154"/>
      <c r="G6" s="154"/>
      <c r="H6" s="154"/>
      <c r="I6" s="212"/>
      <c r="J6" s="61"/>
      <c r="K6" s="15"/>
      <c r="L6" s="195"/>
      <c r="M6" s="195"/>
      <c r="N6" s="195"/>
      <c r="O6" s="16"/>
      <c r="P6" s="16"/>
      <c r="Q6" s="17"/>
      <c r="R6" s="66"/>
      <c r="S6" s="67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9"/>
      <c r="AH6" s="6"/>
      <c r="AI6" s="121"/>
      <c r="AJ6" s="14"/>
      <c r="AK6" s="3"/>
      <c r="AL6" s="3"/>
      <c r="AM6" s="3"/>
      <c r="AN6" s="3"/>
      <c r="AO6" s="3"/>
      <c r="AP6" s="3"/>
      <c r="AQ6" s="3"/>
      <c r="AR6" s="3"/>
      <c r="AS6" s="3"/>
      <c r="AT6" s="52"/>
      <c r="AU6" s="52"/>
      <c r="AV6" s="52"/>
      <c r="AW6" s="52"/>
      <c r="AX6" s="52"/>
      <c r="AY6" s="52"/>
      <c r="AZ6" s="52"/>
    </row>
    <row r="7" spans="1:61" ht="83.25" customHeight="1" x14ac:dyDescent="0.25">
      <c r="A7" s="6"/>
      <c r="B7" s="207" t="s">
        <v>69</v>
      </c>
      <c r="C7" s="156"/>
      <c r="D7" s="156"/>
      <c r="E7" s="156"/>
      <c r="F7" s="213" t="s">
        <v>87</v>
      </c>
      <c r="G7" s="213"/>
      <c r="H7" s="213"/>
      <c r="I7" s="116"/>
      <c r="J7" s="61"/>
      <c r="K7" s="18" t="s">
        <v>29</v>
      </c>
      <c r="L7" s="196" t="s">
        <v>80</v>
      </c>
      <c r="M7" s="196"/>
      <c r="N7" s="196"/>
      <c r="O7" s="19">
        <v>2</v>
      </c>
      <c r="P7" s="19" t="s">
        <v>17</v>
      </c>
      <c r="Q7" s="20">
        <v>2024</v>
      </c>
      <c r="R7" s="70"/>
      <c r="S7" s="71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3"/>
      <c r="AH7" s="6"/>
      <c r="AI7" s="121"/>
      <c r="AJ7" s="3"/>
      <c r="AK7" s="3"/>
      <c r="AL7" s="3"/>
      <c r="AM7" s="3"/>
      <c r="AN7" s="3"/>
      <c r="AO7" s="3"/>
      <c r="AP7" s="3"/>
      <c r="AQ7" s="3"/>
      <c r="AR7" s="3"/>
      <c r="AS7" s="3"/>
      <c r="AT7" s="52"/>
      <c r="AU7" s="52"/>
      <c r="AV7" s="52"/>
      <c r="AW7" s="52"/>
      <c r="AX7" s="52"/>
      <c r="AY7" s="52"/>
      <c r="AZ7" s="52"/>
    </row>
    <row r="8" spans="1:61" ht="5.0999999999999996" customHeight="1" x14ac:dyDescent="0.45">
      <c r="A8" s="6"/>
      <c r="B8" s="191"/>
      <c r="C8" s="192"/>
      <c r="D8" s="192"/>
      <c r="E8" s="192"/>
      <c r="F8" s="150"/>
      <c r="G8" s="150"/>
      <c r="H8" s="150"/>
      <c r="I8" s="209"/>
      <c r="J8" s="61"/>
      <c r="K8" s="21"/>
      <c r="L8" s="201"/>
      <c r="M8" s="201"/>
      <c r="N8" s="201"/>
      <c r="O8" s="22"/>
      <c r="P8" s="22"/>
      <c r="Q8" s="23"/>
      <c r="R8" s="24"/>
      <c r="S8" s="25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7"/>
      <c r="AH8" s="6"/>
      <c r="AI8" s="121"/>
      <c r="AJ8" s="3"/>
      <c r="AK8" s="3"/>
      <c r="AL8" s="3"/>
      <c r="AM8" s="3"/>
      <c r="AN8" s="3"/>
      <c r="AO8" s="3"/>
      <c r="AP8" s="3"/>
      <c r="AQ8" s="3"/>
      <c r="AR8" s="3"/>
      <c r="AS8" s="3"/>
      <c r="AT8" s="52"/>
      <c r="AU8" s="52"/>
      <c r="AV8" s="52"/>
      <c r="AW8" s="52"/>
      <c r="AX8" s="52"/>
      <c r="AY8" s="52"/>
      <c r="AZ8" s="52"/>
    </row>
    <row r="9" spans="1:61" ht="72" customHeight="1" x14ac:dyDescent="0.25">
      <c r="A9" s="6"/>
      <c r="B9" s="207" t="s">
        <v>30</v>
      </c>
      <c r="C9" s="156"/>
      <c r="D9" s="156"/>
      <c r="E9" s="156"/>
      <c r="F9" s="28">
        <v>26</v>
      </c>
      <c r="G9" s="74" t="s">
        <v>3</v>
      </c>
      <c r="H9" s="28">
        <v>2023</v>
      </c>
      <c r="I9" s="117"/>
      <c r="J9" s="61"/>
      <c r="K9" s="15" t="s">
        <v>31</v>
      </c>
      <c r="L9" s="208" t="s">
        <v>81</v>
      </c>
      <c r="M9" s="208"/>
      <c r="N9" s="208"/>
      <c r="O9" s="16">
        <v>29</v>
      </c>
      <c r="P9" s="16" t="s">
        <v>15</v>
      </c>
      <c r="Q9" s="17">
        <v>2024</v>
      </c>
      <c r="R9" s="75"/>
      <c r="S9" s="76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77"/>
      <c r="AH9" s="6"/>
      <c r="AI9" s="121"/>
      <c r="AJ9" s="29"/>
      <c r="AK9" s="29" t="s">
        <v>32</v>
      </c>
      <c r="AL9" s="29" t="s">
        <v>33</v>
      </c>
      <c r="AM9" s="29" t="s">
        <v>34</v>
      </c>
      <c r="AN9" s="29" t="s">
        <v>35</v>
      </c>
      <c r="AO9" s="3"/>
      <c r="AP9" s="3"/>
      <c r="AQ9" s="3"/>
      <c r="AR9" s="3"/>
      <c r="AS9" s="3"/>
      <c r="AT9" s="3"/>
      <c r="AU9" s="52"/>
      <c r="AV9" s="52"/>
      <c r="AW9" s="52"/>
      <c r="AX9" s="52"/>
      <c r="AY9" s="52"/>
      <c r="AZ9" s="52"/>
    </row>
    <row r="10" spans="1:61" ht="5.0999999999999996" customHeight="1" x14ac:dyDescent="0.45">
      <c r="A10" s="6"/>
      <c r="B10" s="191"/>
      <c r="C10" s="192"/>
      <c r="D10" s="192"/>
      <c r="E10" s="192"/>
      <c r="F10" s="210"/>
      <c r="G10" s="210"/>
      <c r="H10" s="210"/>
      <c r="I10" s="211"/>
      <c r="J10" s="61"/>
      <c r="K10" s="15"/>
      <c r="L10" s="195"/>
      <c r="M10" s="195"/>
      <c r="N10" s="195"/>
      <c r="O10" s="16"/>
      <c r="P10" s="16"/>
      <c r="Q10" s="17"/>
      <c r="R10" s="66"/>
      <c r="S10" s="67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9"/>
      <c r="AH10" s="6"/>
      <c r="AI10" s="121"/>
      <c r="AJ10" s="29"/>
      <c r="AK10" s="29"/>
      <c r="AL10" s="29"/>
      <c r="AM10" s="29"/>
      <c r="AN10" s="29"/>
      <c r="AO10" s="3"/>
      <c r="AP10" s="3"/>
      <c r="AQ10" s="3"/>
      <c r="AR10" s="3"/>
      <c r="AS10" s="3"/>
      <c r="AT10" s="3"/>
      <c r="AU10" s="52"/>
      <c r="AV10" s="52"/>
      <c r="AW10" s="52"/>
      <c r="AX10" s="52"/>
      <c r="AY10" s="52"/>
      <c r="AZ10" s="52"/>
    </row>
    <row r="11" spans="1:61" ht="72" customHeight="1" x14ac:dyDescent="0.25">
      <c r="A11" s="30"/>
      <c r="B11" s="207" t="s">
        <v>36</v>
      </c>
      <c r="C11" s="156"/>
      <c r="D11" s="156"/>
      <c r="E11" s="156"/>
      <c r="F11" s="28">
        <v>31</v>
      </c>
      <c r="G11" s="74" t="s">
        <v>5</v>
      </c>
      <c r="H11" s="28">
        <v>2025</v>
      </c>
      <c r="I11" s="117"/>
      <c r="J11" s="61"/>
      <c r="K11" s="18" t="s">
        <v>37</v>
      </c>
      <c r="L11" s="196" t="s">
        <v>82</v>
      </c>
      <c r="M11" s="196"/>
      <c r="N11" s="196"/>
      <c r="O11" s="19">
        <v>31</v>
      </c>
      <c r="P11" s="19" t="s">
        <v>9</v>
      </c>
      <c r="Q11" s="20">
        <v>2024</v>
      </c>
      <c r="R11" s="78"/>
      <c r="S11" s="79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1"/>
      <c r="AH11" s="6"/>
      <c r="AI11" s="121"/>
      <c r="AJ11" s="29" t="s">
        <v>38</v>
      </c>
      <c r="AK11" s="29">
        <f>F9</f>
        <v>26</v>
      </c>
      <c r="AL11" s="29">
        <f>VLOOKUP(G9,AT28:AU47,2,0)</f>
        <v>9</v>
      </c>
      <c r="AM11" s="29">
        <f>H9</f>
        <v>2023</v>
      </c>
      <c r="AN11" s="29">
        <f>AM11+MIN((AL11*30+AK11)/365)</f>
        <v>2023.8109589041096</v>
      </c>
      <c r="AO11" s="3"/>
      <c r="AP11" s="3"/>
      <c r="AQ11" s="3"/>
      <c r="AR11" s="3"/>
      <c r="AS11" s="3"/>
      <c r="AT11" s="3"/>
      <c r="AU11" s="52"/>
      <c r="AV11" s="52"/>
      <c r="AW11" s="52"/>
      <c r="AX11" s="52"/>
      <c r="AY11" s="52"/>
      <c r="AZ11" s="52"/>
    </row>
    <row r="12" spans="1:61" ht="5.0999999999999996" customHeight="1" x14ac:dyDescent="0.45">
      <c r="A12" s="6"/>
      <c r="B12" s="191"/>
      <c r="C12" s="192"/>
      <c r="D12" s="192"/>
      <c r="E12" s="192"/>
      <c r="F12" s="154"/>
      <c r="G12" s="154"/>
      <c r="H12" s="154"/>
      <c r="I12" s="212"/>
      <c r="J12" s="61"/>
      <c r="K12" s="21"/>
      <c r="L12" s="201"/>
      <c r="M12" s="201"/>
      <c r="N12" s="201"/>
      <c r="O12" s="22"/>
      <c r="P12" s="22"/>
      <c r="Q12" s="23"/>
      <c r="R12" s="24"/>
      <c r="S12" s="25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7"/>
      <c r="AH12" s="6"/>
      <c r="AI12" s="121"/>
      <c r="AJ12" s="29"/>
      <c r="AK12" s="29"/>
      <c r="AL12" s="29"/>
      <c r="AM12" s="29"/>
      <c r="AN12" s="29"/>
      <c r="AO12" s="3"/>
      <c r="AP12" s="3"/>
      <c r="AQ12" s="3"/>
      <c r="AR12" s="3"/>
      <c r="AS12" s="3"/>
      <c r="AT12" s="3"/>
      <c r="AU12" s="52"/>
      <c r="AV12" s="52"/>
      <c r="AW12" s="52"/>
      <c r="AX12" s="52"/>
      <c r="AY12" s="52"/>
      <c r="AZ12" s="52"/>
    </row>
    <row r="13" spans="1:61" ht="72" customHeight="1" x14ac:dyDescent="0.25">
      <c r="A13" s="30"/>
      <c r="B13" s="207" t="s">
        <v>39</v>
      </c>
      <c r="C13" s="156"/>
      <c r="D13" s="156"/>
      <c r="E13" s="156"/>
      <c r="F13" s="82"/>
      <c r="G13" s="114"/>
      <c r="H13" s="114"/>
      <c r="I13" s="115"/>
      <c r="J13" s="61"/>
      <c r="K13" s="31" t="s">
        <v>40</v>
      </c>
      <c r="L13" s="208" t="s">
        <v>83</v>
      </c>
      <c r="M13" s="208"/>
      <c r="N13" s="208"/>
      <c r="O13" s="16">
        <v>1</v>
      </c>
      <c r="P13" s="16" t="s">
        <v>2</v>
      </c>
      <c r="Q13" s="17">
        <v>2024</v>
      </c>
      <c r="R13" s="75"/>
      <c r="S13" s="76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77"/>
      <c r="AH13" s="6"/>
      <c r="AI13" s="121"/>
      <c r="AJ13" s="29" t="s">
        <v>41</v>
      </c>
      <c r="AK13" s="29">
        <f>F11</f>
        <v>31</v>
      </c>
      <c r="AL13" s="29">
        <f>VLOOKUP(G11,AT28:AU47,2,0)</f>
        <v>7</v>
      </c>
      <c r="AM13" s="29">
        <f>H11</f>
        <v>2025</v>
      </c>
      <c r="AN13" s="29">
        <f>AM13+MIN((AL13*30+AK13)/365)</f>
        <v>2025.6602739726027</v>
      </c>
      <c r="AO13" s="3">
        <f>13/(31+31+17)</f>
        <v>0.16455696202531644</v>
      </c>
      <c r="AP13" s="3"/>
      <c r="AQ13" s="3"/>
      <c r="AR13" s="3"/>
      <c r="AS13" s="3"/>
      <c r="AT13" s="3"/>
      <c r="AU13" s="52"/>
      <c r="AV13" s="52"/>
      <c r="AW13" s="52"/>
      <c r="AX13" s="52"/>
      <c r="AY13" s="52"/>
      <c r="AZ13" s="52"/>
    </row>
    <row r="14" spans="1:61" ht="5.0999999999999996" customHeight="1" x14ac:dyDescent="0.45">
      <c r="A14" s="6"/>
      <c r="B14" s="191"/>
      <c r="C14" s="192"/>
      <c r="D14" s="192"/>
      <c r="E14" s="192"/>
      <c r="F14" s="193"/>
      <c r="G14" s="193"/>
      <c r="H14" s="193"/>
      <c r="I14" s="194"/>
      <c r="J14" s="61"/>
      <c r="K14" s="31"/>
      <c r="L14" s="195"/>
      <c r="M14" s="195"/>
      <c r="N14" s="195"/>
      <c r="O14" s="16"/>
      <c r="P14" s="16"/>
      <c r="Q14" s="17"/>
      <c r="R14" s="75"/>
      <c r="S14" s="76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77"/>
      <c r="AH14" s="6"/>
      <c r="AI14" s="121"/>
      <c r="AJ14" s="29"/>
      <c r="AK14" s="29"/>
      <c r="AL14" s="29"/>
      <c r="AM14" s="29"/>
      <c r="AN14" s="29"/>
      <c r="AO14" s="3"/>
      <c r="AP14" s="3"/>
      <c r="AQ14" s="3"/>
      <c r="AR14" s="3"/>
      <c r="AS14" s="3"/>
      <c r="AT14" s="3"/>
      <c r="AU14" s="52"/>
      <c r="AV14" s="52"/>
      <c r="AW14" s="52"/>
      <c r="AX14" s="52"/>
      <c r="AY14" s="52"/>
      <c r="AZ14" s="52"/>
    </row>
    <row r="15" spans="1:61" ht="72" customHeight="1" x14ac:dyDescent="0.25">
      <c r="A15" s="6"/>
      <c r="B15" s="83" t="s">
        <v>76</v>
      </c>
      <c r="C15" s="84"/>
      <c r="D15" s="84"/>
      <c r="E15" s="84"/>
      <c r="F15" s="84"/>
      <c r="G15" s="84"/>
      <c r="H15" s="99" t="s">
        <v>19</v>
      </c>
      <c r="I15" s="116"/>
      <c r="J15" s="61"/>
      <c r="K15" s="129" t="s">
        <v>43</v>
      </c>
      <c r="L15" s="196" t="s">
        <v>85</v>
      </c>
      <c r="M15" s="196"/>
      <c r="N15" s="196"/>
      <c r="O15" s="19">
        <v>31</v>
      </c>
      <c r="P15" s="130" t="s">
        <v>2</v>
      </c>
      <c r="Q15" s="20">
        <v>2024</v>
      </c>
      <c r="R15" s="70"/>
      <c r="S15" s="71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3"/>
      <c r="AH15" s="6"/>
      <c r="AI15" s="121"/>
      <c r="AJ15" s="29" t="s">
        <v>70</v>
      </c>
      <c r="AK15" s="29">
        <f ca="1">DAY(TODAY())</f>
        <v>31</v>
      </c>
      <c r="AL15" s="29">
        <f ca="1">MONTH(TODAY())</f>
        <v>10</v>
      </c>
      <c r="AM15" s="29">
        <f ca="1">YEAR(TODAY())</f>
        <v>2023</v>
      </c>
      <c r="AN15" s="29">
        <f ca="1">AM15+MIN((AL15*30+AK15)/365)</f>
        <v>2023.9068493150685</v>
      </c>
      <c r="AO15" s="3"/>
      <c r="AP15" s="3"/>
      <c r="AQ15" s="3"/>
      <c r="AR15" s="3"/>
      <c r="AS15" s="3"/>
      <c r="AT15" s="3"/>
      <c r="AU15" s="52"/>
      <c r="AV15" s="52"/>
      <c r="AW15" s="52"/>
      <c r="AX15" s="52"/>
      <c r="AY15" s="52"/>
      <c r="AZ15" s="52"/>
    </row>
    <row r="16" spans="1:61" ht="5.0999999999999996" customHeight="1" thickBot="1" x14ac:dyDescent="0.3">
      <c r="A16" s="6"/>
      <c r="B16" s="197"/>
      <c r="C16" s="198"/>
      <c r="D16" s="198"/>
      <c r="E16" s="198"/>
      <c r="F16" s="199"/>
      <c r="G16" s="199"/>
      <c r="H16" s="199"/>
      <c r="I16" s="200"/>
      <c r="J16" s="61"/>
      <c r="K16" s="129"/>
      <c r="L16" s="201"/>
      <c r="M16" s="201"/>
      <c r="N16" s="201"/>
      <c r="O16" s="22"/>
      <c r="P16" s="22"/>
      <c r="Q16" s="23"/>
      <c r="R16" s="24"/>
      <c r="S16" s="25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7"/>
      <c r="AH16" s="6"/>
      <c r="AI16" s="121"/>
      <c r="AJ16" s="29"/>
      <c r="AK16" s="29"/>
      <c r="AL16" s="29"/>
      <c r="AM16" s="29"/>
      <c r="AN16" s="29"/>
      <c r="AO16" s="3"/>
      <c r="AP16" s="3"/>
      <c r="AQ16" s="3"/>
      <c r="AR16" s="3"/>
      <c r="AS16" s="3"/>
      <c r="AT16" s="3"/>
      <c r="AU16" s="52"/>
      <c r="AV16" s="52"/>
      <c r="AW16" s="52"/>
      <c r="AX16" s="52"/>
      <c r="AY16" s="52"/>
      <c r="AZ16" s="52"/>
    </row>
    <row r="17" spans="1:61" ht="72" customHeight="1" thickBot="1" x14ac:dyDescent="0.3">
      <c r="A17" s="6"/>
      <c r="B17" s="61"/>
      <c r="C17" s="202"/>
      <c r="D17" s="202"/>
      <c r="E17" s="202"/>
      <c r="F17" s="85"/>
      <c r="G17" s="85"/>
      <c r="H17" s="86"/>
      <c r="I17" s="85"/>
      <c r="J17" s="61"/>
      <c r="K17" s="31" t="s">
        <v>44</v>
      </c>
      <c r="L17" s="190" t="s">
        <v>84</v>
      </c>
      <c r="M17" s="190"/>
      <c r="N17" s="190"/>
      <c r="O17" s="56">
        <v>19</v>
      </c>
      <c r="P17" s="56" t="s">
        <v>0</v>
      </c>
      <c r="Q17" s="57">
        <v>2024</v>
      </c>
      <c r="R17" s="75"/>
      <c r="S17" s="76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77"/>
      <c r="AH17" s="6"/>
      <c r="AI17" s="121"/>
      <c r="AJ17" s="3"/>
      <c r="AK17" s="3"/>
      <c r="AL17" s="3"/>
      <c r="AM17" s="3"/>
      <c r="AN17" s="29"/>
      <c r="AO17" s="3"/>
      <c r="AP17" s="3"/>
      <c r="AQ17" s="3"/>
      <c r="AR17" s="3"/>
      <c r="AS17" s="3"/>
      <c r="AT17" s="3"/>
      <c r="AU17" s="52"/>
      <c r="AV17" s="52"/>
      <c r="AW17" s="52"/>
      <c r="AX17" s="52"/>
      <c r="AY17" s="52"/>
      <c r="AZ17" s="52"/>
    </row>
    <row r="18" spans="1:61" ht="72" customHeight="1" thickBot="1" x14ac:dyDescent="0.3">
      <c r="A18" s="6"/>
      <c r="B18" s="203" t="s">
        <v>71</v>
      </c>
      <c r="C18" s="204"/>
      <c r="D18" s="204"/>
      <c r="E18" s="205"/>
      <c r="F18" s="206"/>
      <c r="G18" s="206"/>
      <c r="H18" s="206"/>
      <c r="I18" s="118"/>
      <c r="J18" s="61"/>
      <c r="K18" s="101" t="s">
        <v>45</v>
      </c>
      <c r="L18" s="196" t="s">
        <v>86</v>
      </c>
      <c r="M18" s="196"/>
      <c r="N18" s="196"/>
      <c r="O18" s="54">
        <v>31</v>
      </c>
      <c r="P18" s="54" t="s">
        <v>5</v>
      </c>
      <c r="Q18" s="55">
        <v>2025</v>
      </c>
      <c r="R18" s="70"/>
      <c r="S18" s="71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3"/>
      <c r="AH18" s="6"/>
      <c r="AI18" s="121"/>
      <c r="AJ18" s="29"/>
      <c r="AK18" s="29"/>
      <c r="AL18" s="29" t="s">
        <v>46</v>
      </c>
      <c r="AM18" s="29" t="s">
        <v>47</v>
      </c>
      <c r="AN18" s="29"/>
      <c r="AO18" s="29" t="s">
        <v>48</v>
      </c>
      <c r="AP18" s="3"/>
      <c r="AQ18" s="3"/>
      <c r="AR18" s="32" t="s">
        <v>49</v>
      </c>
      <c r="AS18" s="3"/>
      <c r="AT18" s="29"/>
      <c r="AU18" s="52"/>
      <c r="AV18" s="52"/>
      <c r="AW18" s="52"/>
      <c r="AX18" s="52"/>
      <c r="AY18" s="52"/>
      <c r="AZ18" s="52"/>
    </row>
    <row r="19" spans="1:61" s="2" customFormat="1" ht="72" customHeight="1" x14ac:dyDescent="0.25">
      <c r="A19" s="8"/>
      <c r="B19" s="188" t="s">
        <v>50</v>
      </c>
      <c r="C19" s="189"/>
      <c r="D19" s="189"/>
      <c r="E19" s="189"/>
      <c r="F19" s="108"/>
      <c r="G19" s="109"/>
      <c r="H19" s="109"/>
      <c r="I19" s="87"/>
      <c r="J19" s="58"/>
      <c r="K19" s="100"/>
      <c r="L19" s="190"/>
      <c r="M19" s="190"/>
      <c r="N19" s="190"/>
      <c r="O19" s="56"/>
      <c r="P19" s="56"/>
      <c r="Q19" s="57"/>
      <c r="R19" s="75"/>
      <c r="S19" s="76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88"/>
      <c r="AH19" s="8"/>
      <c r="AI19" s="125"/>
      <c r="AJ19" s="33"/>
      <c r="AK19" s="33"/>
      <c r="AL19" s="33"/>
      <c r="AM19" s="33"/>
      <c r="AN19" s="33"/>
      <c r="AO19" s="33"/>
      <c r="AP19" s="9"/>
      <c r="AQ19" s="9"/>
      <c r="AR19" s="33" t="s">
        <v>24</v>
      </c>
      <c r="AS19" s="9"/>
      <c r="AT19" s="33"/>
      <c r="AU19" s="59"/>
      <c r="AV19" s="59"/>
      <c r="AW19" s="59"/>
      <c r="AX19" s="59"/>
      <c r="AY19" s="59"/>
      <c r="AZ19" s="59"/>
      <c r="BA19" s="126"/>
      <c r="BB19" s="127"/>
      <c r="BC19" s="127"/>
      <c r="BD19" s="127"/>
      <c r="BE19" s="127"/>
      <c r="BF19" s="127"/>
      <c r="BG19" s="127"/>
      <c r="BH19" s="127"/>
      <c r="BI19" s="127"/>
    </row>
    <row r="20" spans="1:61" s="2" customFormat="1" ht="72" customHeight="1" x14ac:dyDescent="0.25">
      <c r="A20" s="8"/>
      <c r="B20" s="173" t="s">
        <v>51</v>
      </c>
      <c r="C20" s="174"/>
      <c r="D20" s="174"/>
      <c r="E20" s="174"/>
      <c r="F20" s="110"/>
      <c r="G20" s="111"/>
      <c r="H20" s="111"/>
      <c r="I20" s="103"/>
      <c r="J20" s="58"/>
      <c r="K20" s="102"/>
      <c r="L20" s="175"/>
      <c r="M20" s="175"/>
      <c r="N20" s="175"/>
      <c r="O20" s="54"/>
      <c r="P20" s="104"/>
      <c r="Q20" s="105"/>
      <c r="R20" s="70"/>
      <c r="S20" s="71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1"/>
      <c r="AH20" s="8"/>
      <c r="AI20" s="125"/>
      <c r="AJ20" s="33"/>
      <c r="AK20" s="33"/>
      <c r="AL20" s="33"/>
      <c r="AM20" s="33"/>
      <c r="AN20" s="33"/>
      <c r="AO20" s="33"/>
      <c r="AP20" s="9"/>
      <c r="AQ20" s="9"/>
      <c r="AR20" s="33"/>
      <c r="AS20" s="9"/>
      <c r="AT20" s="33"/>
      <c r="AU20" s="59"/>
      <c r="AV20" s="59"/>
      <c r="AW20" s="59"/>
      <c r="AX20" s="59"/>
      <c r="AY20" s="59"/>
      <c r="AZ20" s="59"/>
      <c r="BA20" s="126"/>
      <c r="BB20" s="127"/>
      <c r="BC20" s="127"/>
      <c r="BD20" s="127"/>
      <c r="BE20" s="127"/>
      <c r="BF20" s="127"/>
      <c r="BG20" s="127"/>
      <c r="BH20" s="127"/>
      <c r="BI20" s="127"/>
    </row>
    <row r="21" spans="1:61" s="2" customFormat="1" ht="72" customHeight="1" thickBot="1" x14ac:dyDescent="0.3">
      <c r="A21" s="8"/>
      <c r="B21" s="176" t="s">
        <v>52</v>
      </c>
      <c r="C21" s="177"/>
      <c r="D21" s="177"/>
      <c r="E21" s="177"/>
      <c r="F21" s="92"/>
      <c r="G21" s="112" t="e">
        <f>F20/F19</f>
        <v>#DIV/0!</v>
      </c>
      <c r="H21" s="93" t="s">
        <v>53</v>
      </c>
      <c r="I21" s="89"/>
      <c r="J21" s="58"/>
      <c r="K21" s="113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7"/>
      <c r="AH21" s="8"/>
      <c r="AI21" s="125"/>
      <c r="AJ21" s="33"/>
      <c r="AK21" s="33"/>
      <c r="AL21" s="33"/>
      <c r="AM21" s="33"/>
      <c r="AN21" s="33"/>
      <c r="AO21" s="33"/>
      <c r="AP21" s="9"/>
      <c r="AQ21" s="9"/>
      <c r="AR21" s="33" t="s">
        <v>23</v>
      </c>
      <c r="AS21" s="9"/>
      <c r="AT21" s="33"/>
      <c r="AU21" s="59"/>
      <c r="AV21" s="59"/>
      <c r="AW21" s="59"/>
      <c r="AX21" s="59"/>
      <c r="AY21" s="59"/>
      <c r="AZ21" s="59"/>
      <c r="BA21" s="126"/>
      <c r="BB21" s="127"/>
      <c r="BC21" s="127"/>
      <c r="BD21" s="127"/>
      <c r="BE21" s="127"/>
      <c r="BF21" s="127"/>
      <c r="BG21" s="127"/>
      <c r="BH21" s="127"/>
      <c r="BI21" s="127"/>
    </row>
    <row r="22" spans="1:61" ht="5.0999999999999996" customHeight="1" thickBot="1" x14ac:dyDescent="0.3">
      <c r="A22" s="6"/>
      <c r="B22" s="178"/>
      <c r="C22" s="179"/>
      <c r="D22" s="179"/>
      <c r="E22" s="179"/>
      <c r="F22" s="179"/>
      <c r="G22" s="179"/>
      <c r="H22" s="179"/>
      <c r="I22" s="180"/>
      <c r="J22" s="6"/>
      <c r="K22" s="34"/>
      <c r="L22" s="181"/>
      <c r="M22" s="181"/>
      <c r="N22" s="181"/>
      <c r="O22" s="119"/>
      <c r="P22" s="119"/>
      <c r="Q22" s="35"/>
      <c r="R22" s="36"/>
      <c r="S22" s="35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8"/>
      <c r="AH22" s="6"/>
      <c r="AI22" s="121"/>
      <c r="AJ22" s="29"/>
      <c r="AK22" s="29"/>
      <c r="AL22" s="29"/>
      <c r="AM22" s="29"/>
      <c r="AN22" s="29"/>
      <c r="AO22" s="29"/>
      <c r="AP22" s="3"/>
      <c r="AQ22" s="3"/>
      <c r="AR22" s="29" t="s">
        <v>22</v>
      </c>
      <c r="AS22" s="3"/>
      <c r="AT22" s="29"/>
      <c r="AU22" s="52"/>
      <c r="AV22" s="52"/>
      <c r="AW22" s="52"/>
      <c r="AX22" s="52"/>
      <c r="AY22" s="52"/>
      <c r="AZ22" s="52"/>
    </row>
    <row r="23" spans="1:61" ht="5.0999999999999996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21"/>
      <c r="AJ23" s="29" t="s">
        <v>21</v>
      </c>
      <c r="AK23" s="29"/>
      <c r="AL23" s="29">
        <f ca="1">(AN15-AN11)/(AN13-AN11)</f>
        <v>5.1851851851837279E-2</v>
      </c>
      <c r="AM23" s="29">
        <f ca="1">AL23*12</f>
        <v>0.62222222222204737</v>
      </c>
      <c r="AN23" s="29"/>
      <c r="AO23" s="39" t="s">
        <v>20</v>
      </c>
      <c r="AP23" s="3"/>
      <c r="AQ23" s="3"/>
      <c r="AR23" s="39" t="s">
        <v>19</v>
      </c>
      <c r="AS23" s="3"/>
      <c r="AT23" s="29"/>
      <c r="AU23" s="52"/>
      <c r="AV23" s="52"/>
      <c r="AW23" s="52"/>
      <c r="AX23" s="52"/>
      <c r="AY23" s="52"/>
      <c r="AZ23" s="52"/>
    </row>
    <row r="24" spans="1:61" ht="5.0999999999999996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7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121"/>
      <c r="AJ24" s="29" t="s">
        <v>54</v>
      </c>
      <c r="AK24" s="29"/>
      <c r="AL24" s="29">
        <f ca="1">1-AL23</f>
        <v>0.94814814814816273</v>
      </c>
      <c r="AM24" s="29">
        <f ca="1">AL24*12</f>
        <v>11.377777777777952</v>
      </c>
      <c r="AN24" s="29"/>
      <c r="AO24" s="39" t="s">
        <v>55</v>
      </c>
      <c r="AP24" s="3"/>
      <c r="AQ24" s="3"/>
      <c r="AR24" s="39" t="s">
        <v>56</v>
      </c>
      <c r="AS24" s="3"/>
      <c r="AT24" s="29"/>
      <c r="AU24" s="52"/>
      <c r="AV24" s="52"/>
      <c r="AW24" s="52"/>
      <c r="AX24" s="52"/>
      <c r="AY24" s="52"/>
      <c r="AZ24" s="52"/>
    </row>
    <row r="25" spans="1:61" ht="5.0999999999999996" customHeight="1" x14ac:dyDescent="0.25">
      <c r="A25" s="6"/>
      <c r="B25" s="40"/>
      <c r="C25" s="40"/>
      <c r="D25" s="40"/>
      <c r="E25" s="1"/>
      <c r="F25" s="41"/>
      <c r="G25" s="6"/>
      <c r="H25" s="6"/>
      <c r="I25" s="6"/>
      <c r="J25" s="6"/>
      <c r="K25" s="40"/>
      <c r="L25" s="40"/>
      <c r="M25" s="40"/>
      <c r="N25" s="40"/>
      <c r="O25" s="6"/>
      <c r="P25" s="1"/>
      <c r="Q25" s="40"/>
      <c r="R25" s="42"/>
      <c r="S25" s="40"/>
      <c r="T25" s="40"/>
      <c r="U25" s="40"/>
      <c r="V25" s="6"/>
      <c r="W25" s="6"/>
      <c r="X25" s="6"/>
      <c r="Y25" s="40"/>
      <c r="Z25" s="40"/>
      <c r="AA25" s="40"/>
      <c r="AB25" s="40"/>
      <c r="AC25" s="40"/>
      <c r="AD25" s="40"/>
      <c r="AE25" s="6"/>
      <c r="AF25" s="6"/>
      <c r="AG25" s="6"/>
      <c r="AH25" s="6"/>
      <c r="AI25" s="131"/>
      <c r="AJ25" s="29" t="s">
        <v>57</v>
      </c>
      <c r="AK25" s="29"/>
      <c r="AL25" s="29">
        <f>F13</f>
        <v>0</v>
      </c>
      <c r="AM25" s="29">
        <f>12*AL25</f>
        <v>0</v>
      </c>
      <c r="AN25" s="29"/>
      <c r="AO25" s="39" t="s">
        <v>58</v>
      </c>
      <c r="AP25" s="3"/>
      <c r="AQ25" s="3"/>
      <c r="AR25" s="39" t="s">
        <v>42</v>
      </c>
      <c r="AS25" s="3"/>
      <c r="AT25" s="29"/>
      <c r="AU25" s="52"/>
      <c r="AV25" s="52"/>
      <c r="AW25" s="52"/>
      <c r="AX25" s="52"/>
      <c r="AY25" s="52"/>
      <c r="AZ25" s="52"/>
    </row>
    <row r="26" spans="1:61" ht="33" customHeight="1" x14ac:dyDescent="0.25">
      <c r="A26" s="6"/>
      <c r="B26" s="182"/>
      <c r="C26" s="182"/>
      <c r="D26" s="182"/>
      <c r="E26" s="182"/>
      <c r="F26" s="182"/>
      <c r="G26" s="182"/>
      <c r="H26" s="182"/>
      <c r="I26" s="120"/>
      <c r="J26" s="6"/>
      <c r="K26" s="120"/>
      <c r="L26" s="132"/>
      <c r="M26" s="132"/>
      <c r="N26" s="132"/>
      <c r="O26" s="43"/>
      <c r="P26" s="6"/>
      <c r="Q26" s="120"/>
      <c r="R26" s="183"/>
      <c r="S26" s="183"/>
      <c r="T26" s="183"/>
      <c r="U26" s="120"/>
      <c r="V26" s="120"/>
      <c r="W26" s="120"/>
      <c r="X26" s="6"/>
      <c r="Y26" s="44"/>
      <c r="Z26" s="120"/>
      <c r="AA26" s="183"/>
      <c r="AB26" s="183"/>
      <c r="AC26" s="183"/>
      <c r="AD26" s="120"/>
      <c r="AE26" s="120"/>
      <c r="AF26" s="120"/>
      <c r="AG26" s="6"/>
      <c r="AH26" s="6"/>
      <c r="AI26" s="131"/>
      <c r="AJ26" s="29" t="s">
        <v>59</v>
      </c>
      <c r="AK26" s="29"/>
      <c r="AL26" s="29"/>
      <c r="AM26" s="29"/>
      <c r="AN26" s="29"/>
      <c r="AO26" s="39" t="s">
        <v>60</v>
      </c>
      <c r="AP26" s="3"/>
      <c r="AQ26" s="3"/>
      <c r="AR26" s="3"/>
      <c r="AS26" s="3"/>
      <c r="AT26" s="29"/>
      <c r="AU26" s="52"/>
      <c r="AV26" s="52"/>
      <c r="AW26" s="52"/>
      <c r="AX26" s="52"/>
      <c r="AY26" s="52"/>
      <c r="AZ26" s="52"/>
    </row>
    <row r="27" spans="1:61" ht="72" customHeight="1" thickBot="1" x14ac:dyDescent="0.3">
      <c r="A27" s="6"/>
      <c r="B27" s="184" t="s">
        <v>89</v>
      </c>
      <c r="C27" s="185"/>
      <c r="D27" s="185"/>
      <c r="E27" s="185"/>
      <c r="F27" s="185"/>
      <c r="G27" s="6"/>
      <c r="H27" s="6"/>
      <c r="I27" s="6"/>
      <c r="J27" s="6"/>
      <c r="K27" s="45"/>
      <c r="L27" s="45"/>
      <c r="M27" s="46"/>
      <c r="N27" s="186" t="s">
        <v>88</v>
      </c>
      <c r="O27" s="187"/>
      <c r="P27" s="47"/>
      <c r="R27" s="47"/>
      <c r="S27" s="47"/>
      <c r="T27" s="47"/>
      <c r="U27" s="47"/>
      <c r="V27" s="47"/>
      <c r="W27" s="47"/>
      <c r="X27" s="6"/>
      <c r="Y27" s="44"/>
      <c r="Z27" s="47"/>
      <c r="AA27" s="167"/>
      <c r="AB27" s="167"/>
      <c r="AC27" s="167"/>
      <c r="AD27" s="47"/>
      <c r="AE27" s="47"/>
      <c r="AF27" s="47"/>
      <c r="AG27" s="13"/>
      <c r="AH27" s="6"/>
      <c r="AI27" s="131"/>
      <c r="AJ27" s="29" t="str">
        <f>K5</f>
        <v>1.</v>
      </c>
      <c r="AK27" s="29">
        <f>IF(ISNUMBER(Q5)=FALSE,NA(),Q5+MIN((VLOOKUP(P5,$AO$28:$AP$47,2,0)+O5)/365,1))</f>
        <v>2023.7378995433789</v>
      </c>
      <c r="AL27" s="29">
        <v>9.8000000000000007</v>
      </c>
      <c r="AM27" s="29" t="str">
        <f>IF(ISNUMBER(Q5)=FALSE,"",CONCATENATE(IF(O5&lt;10,"0",""),O5," ",P5," ",Q5," r."))</f>
        <v>26 września 2023 r.</v>
      </c>
      <c r="AN27" s="29" t="str">
        <f t="shared" ref="AN27:AN36" si="0">AJ27&amp;"; "&amp;AM27</f>
        <v>1.; 26 września 2023 r.</v>
      </c>
      <c r="AO27" s="29" t="s">
        <v>61</v>
      </c>
      <c r="AP27" s="29"/>
      <c r="AQ27" s="3"/>
      <c r="AR27" s="48" t="s">
        <v>62</v>
      </c>
      <c r="AS27" s="3"/>
      <c r="AT27" s="29"/>
      <c r="AU27" s="52"/>
      <c r="AV27" s="52"/>
      <c r="AW27" s="52"/>
      <c r="AX27" s="52"/>
      <c r="AY27" s="52"/>
      <c r="AZ27" s="52"/>
    </row>
    <row r="28" spans="1:61" ht="45" customHeight="1" thickBot="1" x14ac:dyDescent="0.3">
      <c r="A28" s="6"/>
      <c r="B28" s="169" t="s">
        <v>73</v>
      </c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49"/>
      <c r="N28" s="171" t="s">
        <v>73</v>
      </c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3"/>
      <c r="AI28" s="131"/>
      <c r="AJ28" s="29" t="str">
        <f>K7</f>
        <v>2.</v>
      </c>
      <c r="AK28" s="29">
        <f>IF(ISNUMBER(Q7)=FALSE,NA(),Q7+MIN((VLOOKUP(P7,$AO$28:$AP$39,2,0)+O7)/365,1))</f>
        <v>2024.0054794520547</v>
      </c>
      <c r="AL28" s="29">
        <v>8.8000000000000007</v>
      </c>
      <c r="AM28" s="29" t="str">
        <f>IF(ISNUMBER(Q7)=FALSE,"",CONCATENATE(IF(O7&lt;10,"0",""),O7," ",P7," ",Q7," r."))</f>
        <v>02 stycznia 2024 r.</v>
      </c>
      <c r="AN28" s="29" t="str">
        <f t="shared" si="0"/>
        <v>2.; 02 stycznia 2024 r.</v>
      </c>
      <c r="AO28" s="29" t="s">
        <v>17</v>
      </c>
      <c r="AP28" s="29">
        <v>0</v>
      </c>
      <c r="AQ28" s="3"/>
      <c r="AR28" s="48" t="s">
        <v>18</v>
      </c>
      <c r="AS28" s="3"/>
      <c r="AT28" s="29" t="s">
        <v>17</v>
      </c>
      <c r="AU28" s="29">
        <v>1</v>
      </c>
      <c r="AV28" s="52"/>
      <c r="AW28" s="52"/>
      <c r="AX28" s="52"/>
      <c r="AY28" s="52"/>
      <c r="AZ28" s="52"/>
    </row>
    <row r="29" spans="1:61" ht="45" customHeight="1" thickBot="1" x14ac:dyDescent="0.3">
      <c r="A29" s="6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49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6"/>
      <c r="AI29" s="131"/>
      <c r="AJ29" s="29" t="str">
        <f>K9</f>
        <v>3.</v>
      </c>
      <c r="AK29" s="29">
        <f>IF(ISNUMBER(Q9)=FALSE,NA(),Q9+MIN((VLOOKUP(P9,$AO$28:$AP$39,2,0)+O9)/365,1))</f>
        <v>2024.1627853881278</v>
      </c>
      <c r="AL29" s="29">
        <v>7.7</v>
      </c>
      <c r="AM29" s="29" t="str">
        <f>IF(ISNUMBER(Q9)=FALSE,"",CONCATENATE(IF(O9&lt;10,"0",""),O9," ",P9," ",Q9," r."))</f>
        <v>29 lutego 2024 r.</v>
      </c>
      <c r="AN29" s="29" t="str">
        <f t="shared" si="0"/>
        <v>3.; 29 lutego 2024 r.</v>
      </c>
      <c r="AO29" s="29" t="s">
        <v>15</v>
      </c>
      <c r="AP29" s="29">
        <f t="shared" ref="AP29:AP39" si="1">AP28+$AR$36</f>
        <v>30.416666666666668</v>
      </c>
      <c r="AQ29" s="3"/>
      <c r="AR29" s="48" t="s">
        <v>16</v>
      </c>
      <c r="AS29" s="3"/>
      <c r="AT29" s="29" t="s">
        <v>15</v>
      </c>
      <c r="AU29" s="29">
        <v>2</v>
      </c>
      <c r="AV29" s="52"/>
      <c r="AW29" s="52"/>
      <c r="AX29" s="52"/>
      <c r="AY29" s="52"/>
      <c r="AZ29" s="52"/>
    </row>
    <row r="30" spans="1:61" ht="45" customHeight="1" thickBot="1" x14ac:dyDescent="0.3">
      <c r="A30" s="6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49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6"/>
      <c r="AI30" s="131"/>
      <c r="AJ30" s="29" t="str">
        <f>K11</f>
        <v>4.</v>
      </c>
      <c r="AK30" s="29">
        <f>IF(ISNUMBER(Q11)=FALSE,NA(),Q11+MIN((VLOOKUP(P11,$AO$28:$AP$39,2,0)+O11)/365,1))</f>
        <v>2024.4182648401827</v>
      </c>
      <c r="AL30" s="29">
        <v>6.7</v>
      </c>
      <c r="AM30" s="29" t="str">
        <f>IF(ISNUMBER(Q11)=FALSE,"",CONCATENATE(IF(O11&lt;10,"0",""),O11," ",P11," ",Q11," r."))</f>
        <v>31 maja 2024 r.</v>
      </c>
      <c r="AN30" s="29" t="str">
        <f t="shared" si="0"/>
        <v>4.; 31 maja 2024 r.</v>
      </c>
      <c r="AO30" s="29" t="s">
        <v>13</v>
      </c>
      <c r="AP30" s="29">
        <f t="shared" si="1"/>
        <v>60.833333333333336</v>
      </c>
      <c r="AQ30" s="3"/>
      <c r="AR30" s="3" t="s">
        <v>14</v>
      </c>
      <c r="AS30" s="3"/>
      <c r="AT30" s="29" t="s">
        <v>13</v>
      </c>
      <c r="AU30" s="29">
        <v>3</v>
      </c>
      <c r="AV30" s="52"/>
      <c r="AW30" s="52"/>
      <c r="AX30" s="52"/>
      <c r="AY30" s="52"/>
      <c r="AZ30" s="52"/>
    </row>
    <row r="31" spans="1:61" ht="45" customHeight="1" thickBot="1" x14ac:dyDescent="0.3">
      <c r="A31" s="6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49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6"/>
      <c r="AI31" s="131"/>
      <c r="AJ31" s="29" t="str">
        <f>K13</f>
        <v>5.</v>
      </c>
      <c r="AK31" s="29">
        <f>IF(ISNUMBER(Q13)=FALSE,NA(),Q13+MIN((VLOOKUP(P13,$AO$28:$AP$39,2,0)+O13)/365,1))</f>
        <v>2024.7527397260274</v>
      </c>
      <c r="AL31" s="29">
        <v>5.6</v>
      </c>
      <c r="AM31" s="29" t="str">
        <f>IF(ISNUMBER(Q13)=FALSE,"",CONCATENATE(IF(O13&lt;10,"0",""),O13," ",P13," ",Q13," r."))</f>
        <v>01 października 2024 r.</v>
      </c>
      <c r="AN31" s="29" t="str">
        <f t="shared" si="0"/>
        <v>5.; 01 października 2024 r.</v>
      </c>
      <c r="AO31" s="29" t="s">
        <v>11</v>
      </c>
      <c r="AP31" s="29">
        <f t="shared" si="1"/>
        <v>91.25</v>
      </c>
      <c r="AQ31" s="3"/>
      <c r="AR31" s="3" t="s">
        <v>12</v>
      </c>
      <c r="AS31" s="3"/>
      <c r="AT31" s="29" t="s">
        <v>11</v>
      </c>
      <c r="AU31" s="29">
        <v>4</v>
      </c>
      <c r="AV31" s="52"/>
      <c r="AW31" s="52"/>
      <c r="AX31" s="52"/>
      <c r="AY31" s="52"/>
      <c r="AZ31" s="52"/>
    </row>
    <row r="32" spans="1:61" ht="178.5" customHeight="1" thickBot="1" x14ac:dyDescent="0.3">
      <c r="A32" s="6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49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6"/>
      <c r="AI32" s="131"/>
      <c r="AJ32" s="29" t="str">
        <f>K15</f>
        <v>6.</v>
      </c>
      <c r="AK32" s="29">
        <f>IF(ISNUMBER(Q15)=FALSE,NA(),Q15+MIN((VLOOKUP(P15,$AO$28:$AP$39,2,0)+O15)/365,1))</f>
        <v>2024.8349315068492</v>
      </c>
      <c r="AL32" s="29">
        <v>4.7</v>
      </c>
      <c r="AM32" s="29" t="str">
        <f>IF(ISNUMBER(Q15)=FALSE,"",CONCATENATE(IF(O15&lt;10,"0",""),O15," ",P15," ",Q15," r."))</f>
        <v>31 października 2024 r.</v>
      </c>
      <c r="AN32" s="29" t="str">
        <f t="shared" si="0"/>
        <v>6.; 31 października 2024 r.</v>
      </c>
      <c r="AO32" s="29" t="s">
        <v>9</v>
      </c>
      <c r="AP32" s="29">
        <f t="shared" si="1"/>
        <v>121.66666666666667</v>
      </c>
      <c r="AQ32" s="3"/>
      <c r="AR32" s="3" t="s">
        <v>10</v>
      </c>
      <c r="AS32" s="3"/>
      <c r="AT32" s="29" t="s">
        <v>9</v>
      </c>
      <c r="AU32" s="29">
        <v>5</v>
      </c>
      <c r="AV32" s="52"/>
      <c r="AW32" s="52"/>
      <c r="AX32" s="52"/>
      <c r="AY32" s="52"/>
      <c r="AZ32" s="52"/>
    </row>
    <row r="33" spans="1:61" ht="34.5" thickBot="1" x14ac:dyDescent="0.3">
      <c r="A33" s="6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49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6"/>
      <c r="AI33" s="131"/>
      <c r="AJ33" s="29" t="str">
        <f>K17</f>
        <v>7.</v>
      </c>
      <c r="AK33" s="29">
        <f>IF(ISNUMBER(Q17)=FALSE,NA(),Q17+MIN((VLOOKUP(P17,$AO$28:$AP$39,2,0)+O17)/365,1))</f>
        <v>2024.9687214611872</v>
      </c>
      <c r="AL33" s="29">
        <v>3.8</v>
      </c>
      <c r="AM33" s="29" t="str">
        <f>IF(ISNUMBER(Q17)=FALSE,"",CONCATENATE(IF(O17&lt;10,"0",""),O17," ",P17," ",Q17," r."))</f>
        <v>19 grudnia 2024 r.</v>
      </c>
      <c r="AN33" s="29" t="str">
        <f t="shared" si="0"/>
        <v>7.; 19 grudnia 2024 r.</v>
      </c>
      <c r="AO33" s="29" t="s">
        <v>7</v>
      </c>
      <c r="AP33" s="29">
        <f t="shared" si="1"/>
        <v>152.08333333333334</v>
      </c>
      <c r="AQ33" s="3"/>
      <c r="AR33" s="3" t="s">
        <v>8</v>
      </c>
      <c r="AS33" s="3"/>
      <c r="AT33" s="29" t="s">
        <v>7</v>
      </c>
      <c r="AU33" s="29">
        <v>6</v>
      </c>
      <c r="AV33" s="52"/>
      <c r="AW33" s="52"/>
      <c r="AX33" s="52"/>
      <c r="AY33" s="52"/>
      <c r="AZ33" s="52"/>
    </row>
    <row r="34" spans="1:61" s="4" customFormat="1" ht="84.75" customHeight="1" thickBot="1" x14ac:dyDescent="0.3">
      <c r="A34" s="6"/>
      <c r="B34" s="49"/>
      <c r="C34" s="49"/>
      <c r="D34" s="49"/>
      <c r="E34" s="49"/>
      <c r="F34" s="49"/>
      <c r="G34" s="49"/>
      <c r="H34" s="49"/>
      <c r="I34" s="47"/>
      <c r="J34" s="6"/>
      <c r="K34" s="47"/>
      <c r="L34" s="133"/>
      <c r="M34" s="133"/>
      <c r="N34" s="133"/>
      <c r="O34" s="43"/>
      <c r="P34" s="6"/>
      <c r="Q34" s="47"/>
      <c r="R34" s="167"/>
      <c r="S34" s="167"/>
      <c r="T34" s="167"/>
      <c r="U34" s="47"/>
      <c r="V34" s="47"/>
      <c r="W34" s="47"/>
      <c r="X34" s="6"/>
      <c r="Y34" s="44"/>
      <c r="Z34" s="47"/>
      <c r="AA34" s="167"/>
      <c r="AB34" s="167"/>
      <c r="AC34" s="167"/>
      <c r="AD34" s="47"/>
      <c r="AE34" s="47"/>
      <c r="AF34" s="47"/>
      <c r="AG34" s="6"/>
      <c r="AH34" s="6"/>
      <c r="AI34" s="131"/>
      <c r="AJ34" s="29" t="str">
        <f>K18</f>
        <v>8.</v>
      </c>
      <c r="AK34" s="29">
        <f>IF(ISNUMBER(Q18)=FALSE,NA(),Q18+MIN((VLOOKUP(P18,$AO$28:$AP$39,2,0)+O18)/365,1))</f>
        <v>2025.5849315068492</v>
      </c>
      <c r="AL34" s="29">
        <v>2.8</v>
      </c>
      <c r="AM34" s="29" t="str">
        <f>IF(ISNUMBER(Q18)=FALSE,"",CONCATENATE(IF(O18&lt;10,"0",""),O18," ",P18," ",Q18," r."))</f>
        <v>31 lipca 2025 r.</v>
      </c>
      <c r="AN34" s="29" t="str">
        <f t="shared" si="0"/>
        <v>8.; 31 lipca 2025 r.</v>
      </c>
      <c r="AO34" s="29" t="s">
        <v>5</v>
      </c>
      <c r="AP34" s="29">
        <f t="shared" si="1"/>
        <v>182.5</v>
      </c>
      <c r="AQ34" s="3"/>
      <c r="AR34" s="3" t="s">
        <v>6</v>
      </c>
      <c r="AS34" s="3"/>
      <c r="AT34" s="29" t="s">
        <v>5</v>
      </c>
      <c r="AU34" s="29">
        <v>7</v>
      </c>
      <c r="AV34" s="52"/>
      <c r="AW34" s="52"/>
      <c r="AX34" s="52"/>
      <c r="AY34" s="52"/>
      <c r="AZ34" s="52"/>
      <c r="BA34" s="123"/>
      <c r="BB34" s="123"/>
      <c r="BC34" s="123"/>
      <c r="BD34" s="123"/>
      <c r="BE34" s="123"/>
      <c r="BF34" s="123"/>
      <c r="BG34" s="123"/>
      <c r="BH34" s="123"/>
      <c r="BI34" s="123"/>
    </row>
    <row r="35" spans="1:61" s="4" customFormat="1" ht="72" customHeight="1" thickBot="1" x14ac:dyDescent="0.3">
      <c r="A35" s="6"/>
      <c r="B35" s="143" t="s">
        <v>77</v>
      </c>
      <c r="C35" s="144"/>
      <c r="D35" s="144"/>
      <c r="E35" s="145"/>
      <c r="F35" s="145"/>
      <c r="G35" s="94"/>
      <c r="H35" s="94"/>
      <c r="I35" s="95"/>
      <c r="J35" s="61"/>
      <c r="K35" s="134"/>
      <c r="L35" s="134"/>
      <c r="M35" s="134"/>
      <c r="N35" s="134"/>
      <c r="O35" s="96"/>
      <c r="P35" s="61"/>
      <c r="Q35" s="97"/>
      <c r="R35" s="168"/>
      <c r="S35" s="168"/>
      <c r="T35" s="168"/>
      <c r="U35" s="97"/>
      <c r="V35" s="97"/>
      <c r="W35" s="97"/>
      <c r="X35" s="61"/>
      <c r="Y35" s="98"/>
      <c r="Z35" s="97"/>
      <c r="AA35" s="168"/>
      <c r="AB35" s="168"/>
      <c r="AC35" s="168"/>
      <c r="AD35" s="97"/>
      <c r="AE35" s="97"/>
      <c r="AF35" s="97"/>
      <c r="AG35" s="61"/>
      <c r="AH35" s="6"/>
      <c r="AI35" s="131"/>
      <c r="AJ35" s="29">
        <f>K19</f>
        <v>0</v>
      </c>
      <c r="AK35" s="29" t="e">
        <f>IF(ISNUMBER(Q19)=FALSE,NA(),Q19+MIN((VLOOKUP(P19,$AO$28:$AP$39,2,0)+O19)/365,1))</f>
        <v>#N/A</v>
      </c>
      <c r="AL35" s="29">
        <v>1.55</v>
      </c>
      <c r="AM35" s="29" t="str">
        <f>IF(ISNUMBER(Q19)=FALSE,"",CONCATENATE(IF(O19&lt;10,"0",""),O19," ",P19," ",Q19," r."))</f>
        <v/>
      </c>
      <c r="AN35" s="29" t="str">
        <f t="shared" si="0"/>
        <v xml:space="preserve">0; </v>
      </c>
      <c r="AO35" s="29" t="s">
        <v>4</v>
      </c>
      <c r="AP35" s="29">
        <f t="shared" si="1"/>
        <v>212.91666666666666</v>
      </c>
      <c r="AQ35" s="3"/>
      <c r="AR35" s="3"/>
      <c r="AS35" s="3"/>
      <c r="AT35" s="29" t="s">
        <v>4</v>
      </c>
      <c r="AU35" s="29">
        <v>8</v>
      </c>
      <c r="AV35" s="52"/>
      <c r="AW35" s="52"/>
      <c r="AX35" s="52"/>
      <c r="AY35" s="52"/>
      <c r="AZ35" s="52"/>
      <c r="BA35" s="123"/>
      <c r="BB35" s="123"/>
      <c r="BC35" s="123"/>
      <c r="BD35" s="123"/>
      <c r="BE35" s="123"/>
      <c r="BF35" s="123"/>
      <c r="BG35" s="123"/>
      <c r="BH35" s="123"/>
      <c r="BI35" s="123"/>
    </row>
    <row r="36" spans="1:61" s="4" customFormat="1" ht="45" customHeight="1" thickTop="1" thickBot="1" x14ac:dyDescent="0.3">
      <c r="A36" s="6"/>
      <c r="B36" s="135" t="s">
        <v>63</v>
      </c>
      <c r="C36" s="135" t="s">
        <v>64</v>
      </c>
      <c r="D36" s="166" t="s">
        <v>65</v>
      </c>
      <c r="E36" s="166"/>
      <c r="F36" s="166"/>
      <c r="G36" s="166"/>
      <c r="H36" s="166"/>
      <c r="I36" s="166"/>
      <c r="J36" s="166"/>
      <c r="K36" s="166"/>
      <c r="L36" s="166"/>
      <c r="M36" s="136" t="s">
        <v>66</v>
      </c>
      <c r="N36" s="166" t="s">
        <v>67</v>
      </c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46" t="s">
        <v>68</v>
      </c>
      <c r="AF36" s="146"/>
      <c r="AG36" s="146"/>
      <c r="AH36" s="49"/>
      <c r="AI36" s="121"/>
      <c r="AJ36" s="29">
        <f>K20</f>
        <v>0</v>
      </c>
      <c r="AK36" s="29" t="e">
        <f>IF(ISNUMBER(Q20)=FALSE,NA(),Q20+MIN((VLOOKUP(P20,$AO$28:$AP$39,2,0)+O20)/365,1))</f>
        <v>#N/A</v>
      </c>
      <c r="AL36" s="29">
        <v>0.6</v>
      </c>
      <c r="AM36" s="29" t="str">
        <f>IF(ISNUMBER(Q20)=FALSE,"",CONCATENATE(IF(O20&lt;10,"0",""),O20," ",P20," ",Q20," r."))</f>
        <v/>
      </c>
      <c r="AN36" s="29" t="str">
        <f t="shared" si="0"/>
        <v xml:space="preserve">0; </v>
      </c>
      <c r="AO36" s="29" t="s">
        <v>3</v>
      </c>
      <c r="AP36" s="29">
        <f t="shared" si="1"/>
        <v>243.33333333333331</v>
      </c>
      <c r="AQ36" s="3"/>
      <c r="AR36" s="50">
        <f>365/12</f>
        <v>30.416666666666668</v>
      </c>
      <c r="AS36" s="3"/>
      <c r="AT36" s="29" t="s">
        <v>3</v>
      </c>
      <c r="AU36" s="29">
        <v>9</v>
      </c>
      <c r="AV36" s="52"/>
      <c r="AW36" s="52"/>
      <c r="AX36" s="52"/>
      <c r="AY36" s="52"/>
      <c r="AZ36" s="52"/>
      <c r="BA36" s="123"/>
      <c r="BB36" s="123"/>
      <c r="BC36" s="123"/>
      <c r="BD36" s="123"/>
      <c r="BE36" s="123"/>
      <c r="BF36" s="123"/>
      <c r="BG36" s="123"/>
      <c r="BH36" s="123"/>
      <c r="BI36" s="123"/>
    </row>
    <row r="37" spans="1:61" s="4" customFormat="1" ht="45" hidden="1" customHeight="1" x14ac:dyDescent="0.25">
      <c r="A37" s="6"/>
      <c r="B37" s="146" t="s">
        <v>28</v>
      </c>
      <c r="C37" s="146" t="s">
        <v>12</v>
      </c>
      <c r="D37" s="162"/>
      <c r="E37" s="162"/>
      <c r="F37" s="162"/>
      <c r="G37" s="162"/>
      <c r="H37" s="162"/>
      <c r="I37" s="162"/>
      <c r="J37" s="162"/>
      <c r="K37" s="162"/>
      <c r="L37" s="162"/>
      <c r="M37" s="147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4"/>
      <c r="AF37" s="165"/>
      <c r="AG37" s="165"/>
      <c r="AH37" s="49"/>
      <c r="AI37" s="121"/>
      <c r="AJ37" s="3"/>
      <c r="AK37" s="3"/>
      <c r="AL37" s="3"/>
      <c r="AM37" s="29" t="str">
        <f>IF(ISNUMBER(#REF!)=FALSE,"",CONCATENATE(IF(#REF!&lt;10,"0",""),#REF!,". ",#REF!," ",#REF!," r."))</f>
        <v/>
      </c>
      <c r="AN37" s="3"/>
      <c r="AO37" s="29" t="s">
        <v>2</v>
      </c>
      <c r="AP37" s="29">
        <f t="shared" si="1"/>
        <v>273.75</v>
      </c>
      <c r="AQ37" s="3"/>
      <c r="AR37" s="3"/>
      <c r="AS37" s="3"/>
      <c r="AT37" s="29" t="s">
        <v>2</v>
      </c>
      <c r="AU37" s="29">
        <v>10</v>
      </c>
      <c r="AV37" s="52"/>
      <c r="AW37" s="52"/>
      <c r="AX37" s="52"/>
      <c r="AY37" s="52"/>
      <c r="AZ37" s="52"/>
      <c r="BA37" s="123"/>
      <c r="BB37" s="123"/>
      <c r="BC37" s="123"/>
      <c r="BD37" s="123"/>
      <c r="BE37" s="123"/>
      <c r="BF37" s="123"/>
      <c r="BG37" s="123"/>
      <c r="BH37" s="123"/>
      <c r="BI37" s="123"/>
    </row>
    <row r="38" spans="1:61" s="4" customFormat="1" ht="69.75" customHeight="1" thickTop="1" thickBot="1" x14ac:dyDescent="0.3">
      <c r="A38" s="6"/>
      <c r="B38" s="146"/>
      <c r="C38" s="146"/>
      <c r="D38" s="162"/>
      <c r="E38" s="162"/>
      <c r="F38" s="162"/>
      <c r="G38" s="162"/>
      <c r="H38" s="162"/>
      <c r="I38" s="162"/>
      <c r="J38" s="162"/>
      <c r="K38" s="162"/>
      <c r="L38" s="162"/>
      <c r="M38" s="147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5"/>
      <c r="AF38" s="165"/>
      <c r="AG38" s="165"/>
      <c r="AH38" s="49"/>
      <c r="AI38" s="121"/>
      <c r="AJ38" s="3"/>
      <c r="AK38" s="3"/>
      <c r="AL38" s="3"/>
      <c r="AM38" s="3"/>
      <c r="AN38" s="3"/>
      <c r="AO38" s="29" t="s">
        <v>1</v>
      </c>
      <c r="AP38" s="29">
        <f t="shared" si="1"/>
        <v>304.16666666666669</v>
      </c>
      <c r="AQ38" s="3"/>
      <c r="AR38" s="3"/>
      <c r="AS38" s="3"/>
      <c r="AT38" s="29" t="s">
        <v>1</v>
      </c>
      <c r="AU38" s="29">
        <v>11</v>
      </c>
      <c r="AV38" s="52"/>
      <c r="AW38" s="52"/>
      <c r="AX38" s="52"/>
      <c r="AY38" s="52"/>
      <c r="AZ38" s="52"/>
      <c r="BA38" s="123"/>
      <c r="BB38" s="123"/>
      <c r="BC38" s="123"/>
      <c r="BD38" s="123"/>
      <c r="BE38" s="123"/>
      <c r="BF38" s="123"/>
      <c r="BG38" s="123"/>
      <c r="BH38" s="123"/>
      <c r="BI38" s="123"/>
    </row>
    <row r="39" spans="1:61" s="4" customFormat="1" ht="45" hidden="1" customHeight="1" x14ac:dyDescent="0.25">
      <c r="A39" s="6"/>
      <c r="B39" s="146"/>
      <c r="C39" s="146"/>
      <c r="D39" s="160" t="s">
        <v>72</v>
      </c>
      <c r="E39" s="160"/>
      <c r="F39" s="160"/>
      <c r="G39" s="160"/>
      <c r="H39" s="160"/>
      <c r="I39" s="160"/>
      <c r="J39" s="160"/>
      <c r="K39" s="160"/>
      <c r="L39" s="160"/>
      <c r="M39" s="146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47"/>
      <c r="AF39" s="147"/>
      <c r="AG39" s="147"/>
      <c r="AH39" s="49"/>
      <c r="AI39" s="121"/>
      <c r="AJ39" s="3"/>
      <c r="AK39" s="3"/>
      <c r="AL39" s="3"/>
      <c r="AM39" s="3"/>
      <c r="AN39" s="3"/>
      <c r="AO39" s="29" t="s">
        <v>0</v>
      </c>
      <c r="AP39" s="29">
        <f t="shared" si="1"/>
        <v>334.58333333333337</v>
      </c>
      <c r="AQ39" s="3"/>
      <c r="AR39" s="3"/>
      <c r="AS39" s="3"/>
      <c r="AT39" s="29" t="s">
        <v>0</v>
      </c>
      <c r="AU39" s="29">
        <v>12</v>
      </c>
      <c r="AV39" s="52"/>
      <c r="AW39" s="52"/>
      <c r="AX39" s="52"/>
      <c r="AY39" s="52"/>
      <c r="AZ39" s="52"/>
      <c r="BA39" s="123"/>
      <c r="BB39" s="123"/>
      <c r="BC39" s="123"/>
      <c r="BD39" s="123"/>
      <c r="BE39" s="123"/>
      <c r="BF39" s="123"/>
      <c r="BG39" s="123"/>
      <c r="BH39" s="123"/>
      <c r="BI39" s="123"/>
    </row>
    <row r="40" spans="1:61" s="4" customFormat="1" ht="34.5" hidden="1" customHeight="1" thickBot="1" x14ac:dyDescent="0.3">
      <c r="A40" s="6"/>
      <c r="B40" s="146"/>
      <c r="C40" s="146"/>
      <c r="D40" s="160"/>
      <c r="E40" s="160"/>
      <c r="F40" s="160"/>
      <c r="G40" s="160"/>
      <c r="H40" s="160"/>
      <c r="I40" s="160"/>
      <c r="J40" s="160"/>
      <c r="K40" s="160"/>
      <c r="L40" s="160"/>
      <c r="M40" s="146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47"/>
      <c r="AF40" s="147"/>
      <c r="AG40" s="147"/>
      <c r="AH40" s="49"/>
      <c r="AI40" s="121"/>
      <c r="AJ40" s="3"/>
      <c r="AK40" s="3"/>
      <c r="AL40" s="3"/>
      <c r="AM40" s="3"/>
      <c r="AN40" s="3"/>
      <c r="AO40" s="29"/>
      <c r="AP40" s="29"/>
      <c r="AQ40" s="3"/>
      <c r="AR40" s="3"/>
      <c r="AS40" s="3"/>
      <c r="AT40" s="3"/>
      <c r="AU40" s="52"/>
      <c r="AV40" s="52"/>
      <c r="AW40" s="52"/>
      <c r="AX40" s="52"/>
      <c r="AY40" s="52"/>
      <c r="AZ40" s="52"/>
      <c r="BA40" s="123"/>
      <c r="BB40" s="123"/>
      <c r="BC40" s="123"/>
      <c r="BD40" s="123"/>
      <c r="BE40" s="123"/>
      <c r="BF40" s="123"/>
      <c r="BG40" s="123"/>
      <c r="BH40" s="123"/>
      <c r="BI40" s="123"/>
    </row>
    <row r="41" spans="1:61" s="4" customFormat="1" ht="33.75" customHeight="1" thickTop="1" x14ac:dyDescent="0.25">
      <c r="A41" s="49"/>
      <c r="B41" s="149"/>
      <c r="C41" s="149"/>
      <c r="D41" s="151"/>
      <c r="E41" s="151"/>
      <c r="F41" s="151"/>
      <c r="G41" s="151"/>
      <c r="H41" s="151"/>
      <c r="I41" s="151"/>
      <c r="J41" s="151"/>
      <c r="K41" s="151"/>
      <c r="L41" s="151"/>
      <c r="M41" s="153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7"/>
      <c r="AF41" s="158"/>
      <c r="AG41" s="158"/>
      <c r="AH41" s="137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  <c r="BI41" s="123"/>
    </row>
    <row r="42" spans="1:61" s="4" customFormat="1" ht="30.75" customHeight="1" x14ac:dyDescent="0.25">
      <c r="A42" s="49"/>
      <c r="B42" s="150"/>
      <c r="C42" s="150"/>
      <c r="D42" s="152"/>
      <c r="E42" s="152"/>
      <c r="F42" s="152"/>
      <c r="G42" s="152"/>
      <c r="H42" s="152"/>
      <c r="I42" s="152"/>
      <c r="J42" s="152"/>
      <c r="K42" s="152"/>
      <c r="L42" s="152"/>
      <c r="M42" s="154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9"/>
      <c r="AF42" s="159"/>
      <c r="AG42" s="159"/>
      <c r="AH42" s="137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23"/>
      <c r="BD42" s="123"/>
      <c r="BE42" s="123"/>
      <c r="BF42" s="123"/>
      <c r="BG42" s="123"/>
      <c r="BH42" s="123"/>
      <c r="BI42" s="123"/>
    </row>
    <row r="43" spans="1:61" s="4" customFormat="1" ht="45" customHeight="1" x14ac:dyDescent="0.25"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  <c r="BI43" s="123"/>
    </row>
    <row r="44" spans="1:61" s="4" customFormat="1" ht="16.5" customHeight="1" x14ac:dyDescent="0.25">
      <c r="A44" s="6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31"/>
      <c r="AJ44" s="122"/>
      <c r="AK44" s="122"/>
      <c r="AL44" s="122"/>
      <c r="AM44" s="122"/>
      <c r="AN44" s="122"/>
      <c r="AO44" s="138"/>
      <c r="AP44" s="138"/>
      <c r="AQ44" s="122"/>
      <c r="AR44" s="122"/>
      <c r="AS44" s="122"/>
      <c r="AT44" s="122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3"/>
      <c r="BF44" s="123"/>
      <c r="BG44" s="123"/>
      <c r="BH44" s="123"/>
      <c r="BI44" s="123"/>
    </row>
    <row r="45" spans="1:61" s="4" customFormat="1" ht="33.75" customHeight="1" x14ac:dyDescent="0.25">
      <c r="A45" s="6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31"/>
      <c r="AJ45" s="122"/>
      <c r="AK45" s="122"/>
      <c r="AL45" s="122"/>
      <c r="AM45" s="122"/>
      <c r="AN45" s="122"/>
      <c r="AO45" s="138"/>
      <c r="AP45" s="138"/>
      <c r="AQ45" s="122"/>
      <c r="AR45" s="122"/>
      <c r="AS45" s="122"/>
      <c r="AT45" s="122"/>
      <c r="AU45" s="123"/>
      <c r="AV45" s="123"/>
      <c r="AW45" s="123"/>
      <c r="AX45" s="123"/>
      <c r="AY45" s="123"/>
      <c r="AZ45" s="123"/>
      <c r="BA45" s="123"/>
      <c r="BB45" s="123"/>
      <c r="BC45" s="123"/>
      <c r="BD45" s="123"/>
      <c r="BE45" s="123"/>
      <c r="BF45" s="123"/>
      <c r="BG45" s="123"/>
      <c r="BH45" s="123"/>
      <c r="BI45" s="123"/>
    </row>
    <row r="46" spans="1:61" s="4" customFormat="1" ht="33.75" customHeight="1" x14ac:dyDescent="0.25">
      <c r="A46" s="6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31"/>
      <c r="AJ46" s="122"/>
      <c r="AK46" s="122"/>
      <c r="AL46" s="122"/>
      <c r="AM46" s="122"/>
      <c r="AN46" s="122"/>
      <c r="AO46" s="138"/>
      <c r="AP46" s="138"/>
      <c r="AQ46" s="122"/>
      <c r="AR46" s="122"/>
      <c r="AS46" s="122"/>
      <c r="AT46" s="122"/>
      <c r="AU46" s="123"/>
      <c r="AV46" s="123"/>
      <c r="AW46" s="123"/>
      <c r="AX46" s="123"/>
      <c r="AY46" s="123"/>
      <c r="AZ46" s="123"/>
      <c r="BA46" s="123"/>
      <c r="BB46" s="123"/>
      <c r="BC46" s="123"/>
      <c r="BD46" s="123"/>
      <c r="BE46" s="123"/>
      <c r="BF46" s="123"/>
      <c r="BG46" s="123"/>
      <c r="BH46" s="123"/>
      <c r="BI46" s="123"/>
    </row>
    <row r="47" spans="1:61" s="4" customFormat="1" ht="39.950000000000003" customHeight="1" x14ac:dyDescent="0.25">
      <c r="A47" s="6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31"/>
      <c r="AJ47" s="122"/>
      <c r="AK47" s="122"/>
      <c r="AL47" s="122"/>
      <c r="AM47" s="122"/>
      <c r="AN47" s="122"/>
      <c r="AO47" s="138"/>
      <c r="AP47" s="138"/>
      <c r="AQ47" s="122"/>
      <c r="AR47" s="122"/>
      <c r="AS47" s="122"/>
      <c r="AT47" s="122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</row>
    <row r="48" spans="1:61" s="4" customFormat="1" ht="39.950000000000003" customHeight="1" x14ac:dyDescent="0.25">
      <c r="A4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5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24"/>
      <c r="AJ48" s="123"/>
      <c r="AK48" s="123"/>
      <c r="AL48" s="122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3"/>
      <c r="BB48" s="123"/>
      <c r="BC48" s="123"/>
      <c r="BD48" s="123"/>
      <c r="BE48" s="123"/>
      <c r="BF48" s="123"/>
      <c r="BG48" s="123"/>
      <c r="BH48" s="123"/>
      <c r="BI48" s="123"/>
    </row>
    <row r="49" spans="1:61" s="4" customFormat="1" ht="39.950000000000003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 s="53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 s="124"/>
      <c r="AJ49" s="123"/>
      <c r="AK49" s="123"/>
      <c r="AL49" s="122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</row>
    <row r="50" spans="1:61" s="4" customFormat="1" ht="39.950000000000003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 s="53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 s="124"/>
      <c r="AJ50" s="123"/>
      <c r="AK50" s="123"/>
      <c r="AL50" s="122"/>
      <c r="AM50" s="123"/>
      <c r="AN50" s="123"/>
      <c r="AO50" s="123"/>
      <c r="AP50" s="123"/>
      <c r="AQ50" s="123"/>
      <c r="AR50" s="123"/>
      <c r="AS50" s="123"/>
      <c r="AT50" s="123"/>
      <c r="AU50" s="123"/>
      <c r="AV50" s="123"/>
      <c r="AW50" s="123"/>
      <c r="AX50" s="123"/>
      <c r="AY50" s="123"/>
      <c r="AZ50" s="123"/>
      <c r="BA50" s="123"/>
      <c r="BB50" s="123"/>
      <c r="BC50" s="123"/>
      <c r="BD50" s="123"/>
      <c r="BE50" s="123"/>
      <c r="BF50" s="123"/>
      <c r="BG50" s="123"/>
      <c r="BH50" s="123"/>
      <c r="BI50" s="123"/>
    </row>
    <row r="51" spans="1:61" s="4" customFormat="1" ht="39.950000000000003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 s="53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 s="124"/>
      <c r="AJ51" s="123"/>
      <c r="AK51" s="123"/>
      <c r="AL51" s="122"/>
      <c r="AM51" s="123"/>
      <c r="AN51" s="123"/>
      <c r="AO51" s="123"/>
      <c r="AP51" s="123"/>
      <c r="AQ51" s="123"/>
      <c r="AR51" s="123"/>
      <c r="AS51" s="123"/>
      <c r="AT51" s="123"/>
      <c r="AU51" s="123"/>
      <c r="AV51" s="123"/>
      <c r="AW51" s="123"/>
      <c r="AX51" s="123"/>
      <c r="AY51" s="123"/>
      <c r="AZ51" s="123"/>
      <c r="BA51" s="123"/>
      <c r="BB51" s="123"/>
      <c r="BC51" s="123"/>
      <c r="BD51" s="123"/>
      <c r="BE51" s="123"/>
      <c r="BF51" s="123"/>
      <c r="BG51" s="123"/>
      <c r="BH51" s="123"/>
      <c r="BI51" s="123"/>
    </row>
    <row r="52" spans="1:61" s="4" customFormat="1" ht="1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 s="53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 s="124"/>
      <c r="AJ52" s="123"/>
      <c r="AK52" s="123"/>
      <c r="AL52" s="122"/>
      <c r="AM52" s="123"/>
      <c r="AN52" s="123"/>
      <c r="AO52" s="123"/>
      <c r="AP52" s="123"/>
      <c r="AQ52" s="123"/>
      <c r="AR52" s="123"/>
      <c r="AS52" s="123"/>
      <c r="AT52" s="123"/>
      <c r="AU52" s="123"/>
      <c r="AV52" s="123"/>
      <c r="AW52" s="123"/>
      <c r="AX52" s="123"/>
      <c r="AY52" s="123"/>
      <c r="AZ52" s="123"/>
      <c r="BA52" s="123"/>
      <c r="BB52" s="123"/>
      <c r="BC52" s="123"/>
      <c r="BD52" s="123"/>
      <c r="BE52" s="123"/>
      <c r="BF52" s="123"/>
      <c r="BG52" s="123"/>
      <c r="BH52" s="123"/>
      <c r="BI52" s="123"/>
    </row>
    <row r="53" spans="1:61" ht="15" customHeight="1" x14ac:dyDescent="0.25"/>
    <row r="54" spans="1:61" ht="15" customHeight="1" x14ac:dyDescent="0.25"/>
    <row r="55" spans="1:61" ht="15" customHeight="1" x14ac:dyDescent="0.25"/>
    <row r="56" spans="1:61" ht="15" customHeight="1" x14ac:dyDescent="0.25"/>
    <row r="57" spans="1:61" ht="15" customHeight="1" x14ac:dyDescent="0.25"/>
    <row r="58" spans="1:61" ht="15" customHeight="1" x14ac:dyDescent="0.25"/>
    <row r="60" spans="1:61" s="4" customFormat="1" ht="39.950000000000003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 s="5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 s="124"/>
      <c r="AJ60" s="123"/>
      <c r="AK60" s="123"/>
      <c r="AL60" s="122"/>
      <c r="AM60" s="123"/>
      <c r="AN60" s="123"/>
      <c r="AO60" s="123"/>
      <c r="AP60" s="123"/>
      <c r="AQ60" s="123"/>
      <c r="AR60" s="123"/>
      <c r="AS60" s="123"/>
      <c r="AT60" s="123"/>
      <c r="AU60" s="123"/>
      <c r="AV60" s="123"/>
      <c r="AW60" s="123"/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  <c r="BI60" s="123"/>
    </row>
    <row r="61" spans="1:61" s="4" customFormat="1" ht="1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 s="53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 s="124"/>
      <c r="AJ61" s="123"/>
      <c r="AK61" s="123"/>
      <c r="AL61" s="122"/>
      <c r="AM61" s="123"/>
      <c r="AN61" s="123"/>
      <c r="AO61" s="123"/>
      <c r="AP61" s="123"/>
      <c r="AQ61" s="123"/>
      <c r="AR61" s="123"/>
      <c r="AS61" s="123"/>
      <c r="AT61" s="123"/>
      <c r="AU61" s="123"/>
      <c r="AV61" s="123"/>
      <c r="AW61" s="123"/>
      <c r="AX61" s="123"/>
      <c r="AY61" s="123"/>
      <c r="AZ61" s="123"/>
      <c r="BA61" s="123"/>
      <c r="BB61" s="123"/>
      <c r="BC61" s="123"/>
      <c r="BD61" s="123"/>
      <c r="BE61" s="123"/>
      <c r="BF61" s="123"/>
      <c r="BG61" s="123"/>
      <c r="BH61" s="123"/>
      <c r="BI61" s="123"/>
    </row>
    <row r="62" spans="1:61" ht="15" customHeight="1" x14ac:dyDescent="0.25"/>
    <row r="63" spans="1:61" ht="15" customHeight="1" x14ac:dyDescent="0.25"/>
    <row r="64" spans="1:61" ht="15" customHeight="1" x14ac:dyDescent="0.25"/>
    <row r="65" spans="14:33" ht="15" customHeight="1" x14ac:dyDescent="0.25"/>
    <row r="66" spans="14:33" ht="15" customHeight="1" x14ac:dyDescent="0.25"/>
    <row r="67" spans="14:33" ht="15" customHeight="1" x14ac:dyDescent="0.25"/>
    <row r="69" spans="14:33" ht="15" customHeight="1" x14ac:dyDescent="0.25"/>
    <row r="70" spans="14:33" ht="15" customHeight="1" x14ac:dyDescent="0.25"/>
    <row r="71" spans="14:33" ht="15" customHeight="1" x14ac:dyDescent="0.25"/>
    <row r="72" spans="14:33" ht="15" customHeight="1" x14ac:dyDescent="0.25"/>
    <row r="73" spans="14:33" ht="15" customHeight="1" x14ac:dyDescent="0.25"/>
    <row r="74" spans="14:33" ht="15" customHeight="1" x14ac:dyDescent="0.25"/>
    <row r="75" spans="14:33" ht="15" customHeight="1" x14ac:dyDescent="0.25"/>
    <row r="76" spans="14:33" ht="15" customHeight="1" x14ac:dyDescent="0.25"/>
    <row r="78" spans="14:33" ht="15" customHeight="1" x14ac:dyDescent="0.25"/>
    <row r="79" spans="14:33" ht="15" customHeight="1" x14ac:dyDescent="0.25"/>
    <row r="80" spans="14:33" ht="15" customHeight="1" x14ac:dyDescent="0.25"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</row>
    <row r="81" spans="14:33" ht="15" customHeight="1" x14ac:dyDescent="0.25"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</row>
    <row r="82" spans="14:33" ht="15" customHeight="1" x14ac:dyDescent="0.25"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</row>
    <row r="83" spans="14:33" ht="15" customHeight="1" x14ac:dyDescent="0.25"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</row>
    <row r="84" spans="14:33" ht="15" customHeight="1" x14ac:dyDescent="0.25"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</row>
    <row r="85" spans="14:33" ht="15" customHeight="1" x14ac:dyDescent="0.25"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</row>
    <row r="87" spans="14:33" ht="15" customHeight="1" x14ac:dyDescent="0.25"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</row>
    <row r="88" spans="14:33" ht="15" customHeight="1" x14ac:dyDescent="0.25"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</row>
    <row r="89" spans="14:33" ht="15" customHeight="1" x14ac:dyDescent="0.25"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</row>
    <row r="90" spans="14:33" ht="15" customHeight="1" x14ac:dyDescent="0.25"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</row>
    <row r="91" spans="14:33" ht="15" customHeight="1" x14ac:dyDescent="0.25"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39"/>
      <c r="AD91" s="139"/>
      <c r="AE91" s="139"/>
      <c r="AF91" s="139"/>
      <c r="AG91" s="139"/>
    </row>
    <row r="92" spans="14:33" ht="15" customHeight="1" x14ac:dyDescent="0.25"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</row>
    <row r="93" spans="14:33" ht="15" customHeight="1" x14ac:dyDescent="0.25"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</row>
    <row r="94" spans="14:33" ht="15" customHeight="1" x14ac:dyDescent="0.25"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</row>
  </sheetData>
  <dataConsolidate/>
  <mergeCells count="82">
    <mergeCell ref="P1:AG1"/>
    <mergeCell ref="B2:AG2"/>
    <mergeCell ref="K4:M4"/>
    <mergeCell ref="N4:AG4"/>
    <mergeCell ref="B5:E5"/>
    <mergeCell ref="F5:H5"/>
    <mergeCell ref="L5:N5"/>
    <mergeCell ref="B6:E6"/>
    <mergeCell ref="F6:I6"/>
    <mergeCell ref="L6:N6"/>
    <mergeCell ref="B7:E7"/>
    <mergeCell ref="F7:H7"/>
    <mergeCell ref="L7:N7"/>
    <mergeCell ref="B13:E13"/>
    <mergeCell ref="L13:N13"/>
    <mergeCell ref="B8:E8"/>
    <mergeCell ref="F8:I8"/>
    <mergeCell ref="L8:N8"/>
    <mergeCell ref="B9:E9"/>
    <mergeCell ref="L9:N9"/>
    <mergeCell ref="B10:E10"/>
    <mergeCell ref="F10:I10"/>
    <mergeCell ref="L10:N10"/>
    <mergeCell ref="B11:E11"/>
    <mergeCell ref="L11:N11"/>
    <mergeCell ref="B12:E12"/>
    <mergeCell ref="F12:I12"/>
    <mergeCell ref="L12:N12"/>
    <mergeCell ref="B19:E19"/>
    <mergeCell ref="L19:N19"/>
    <mergeCell ref="B14:E14"/>
    <mergeCell ref="F14:I14"/>
    <mergeCell ref="L14:N14"/>
    <mergeCell ref="L15:N15"/>
    <mergeCell ref="B16:E16"/>
    <mergeCell ref="F16:I16"/>
    <mergeCell ref="L16:N16"/>
    <mergeCell ref="C17:E17"/>
    <mergeCell ref="L17:N17"/>
    <mergeCell ref="B18:E18"/>
    <mergeCell ref="F18:H18"/>
    <mergeCell ref="L18:N18"/>
    <mergeCell ref="B26:E26"/>
    <mergeCell ref="F26:H26"/>
    <mergeCell ref="R26:T26"/>
    <mergeCell ref="AA26:AC26"/>
    <mergeCell ref="B27:F27"/>
    <mergeCell ref="N27:O27"/>
    <mergeCell ref="AA27:AC27"/>
    <mergeCell ref="B20:E20"/>
    <mergeCell ref="L20:N20"/>
    <mergeCell ref="B21:E21"/>
    <mergeCell ref="B22:I22"/>
    <mergeCell ref="L22:N22"/>
    <mergeCell ref="R34:T34"/>
    <mergeCell ref="AA34:AC34"/>
    <mergeCell ref="R35:T35"/>
    <mergeCell ref="AA35:AC35"/>
    <mergeCell ref="B28:L33"/>
    <mergeCell ref="N28:AG33"/>
    <mergeCell ref="M37:M38"/>
    <mergeCell ref="N37:AD38"/>
    <mergeCell ref="AE37:AG38"/>
    <mergeCell ref="D36:L36"/>
    <mergeCell ref="N36:AD36"/>
    <mergeCell ref="AE36:AG36"/>
    <mergeCell ref="B37:B38"/>
    <mergeCell ref="AE39:AG40"/>
    <mergeCell ref="B43:AH47"/>
    <mergeCell ref="B41:B42"/>
    <mergeCell ref="C41:C42"/>
    <mergeCell ref="D41:L42"/>
    <mergeCell ref="M41:M42"/>
    <mergeCell ref="N41:AD42"/>
    <mergeCell ref="AE41:AG42"/>
    <mergeCell ref="B39:B40"/>
    <mergeCell ref="C39:C40"/>
    <mergeCell ref="D39:L40"/>
    <mergeCell ref="M39:M40"/>
    <mergeCell ref="N39:AD40"/>
    <mergeCell ref="C37:C38"/>
    <mergeCell ref="D37:L38"/>
  </mergeCells>
  <conditionalFormatting sqref="F18:I18">
    <cfRule type="cellIs" dxfId="46" priority="49" operator="equal">
      <formula>"Czeka na realizację"</formula>
    </cfRule>
  </conditionalFormatting>
  <conditionalFormatting sqref="I19:I20">
    <cfRule type="cellIs" dxfId="45" priority="47" operator="equal">
      <formula>"Opóźniony"</formula>
    </cfRule>
    <cfRule type="cellIs" dxfId="44" priority="48" operator="equal">
      <formula>"Realizacja zgodnie z planem"</formula>
    </cfRule>
  </conditionalFormatting>
  <conditionalFormatting sqref="I19:I20">
    <cfRule type="cellIs" dxfId="43" priority="41" operator="equal">
      <formula>"Opóźnienie do 10%"</formula>
    </cfRule>
    <cfRule type="cellIs" dxfId="42" priority="42" operator="equal">
      <formula>"Opóźnienie ponad 20%"</formula>
    </cfRule>
    <cfRule type="cellIs" dxfId="41" priority="43" operator="equal">
      <formula>"Opóźnienie 11-20%"</formula>
    </cfRule>
    <cfRule type="cellIs" dxfId="40" priority="44" operator="equal">
      <formula>"Opóźnienie do 10%"</formula>
    </cfRule>
    <cfRule type="cellIs" dxfId="39" priority="45" operator="equal">
      <formula>"Zgodnie z planem"</formula>
    </cfRule>
    <cfRule type="cellIs" dxfId="38" priority="46" operator="equal">
      <formula>"Ponadplanowo"</formula>
    </cfRule>
  </conditionalFormatting>
  <conditionalFormatting sqref="F18:I18">
    <cfRule type="cellIs" priority="38" operator="equal">
      <formula>"Plan bazowy"</formula>
    </cfRule>
    <cfRule type="cellIs" dxfId="37" priority="39" operator="equal">
      <formula>"Opóźniony"</formula>
    </cfRule>
    <cfRule type="cellIs" dxfId="36" priority="40" operator="equal">
      <formula>"Realizacja zgodnie z planem"</formula>
    </cfRule>
  </conditionalFormatting>
  <conditionalFormatting sqref="F18:I18">
    <cfRule type="cellIs" dxfId="35" priority="32" operator="equal">
      <formula>"Opóźnienie do 10%"</formula>
    </cfRule>
    <cfRule type="cellIs" dxfId="34" priority="33" operator="equal">
      <formula>"Opóźnienie ponad 20%"</formula>
    </cfRule>
    <cfRule type="cellIs" dxfId="33" priority="34" operator="equal">
      <formula>"Opóźnienie 11-20%"</formula>
    </cfRule>
    <cfRule type="cellIs" dxfId="32" priority="35" operator="equal">
      <formula>"Opóźnienie do 10%"</formula>
    </cfRule>
    <cfRule type="cellIs" dxfId="31" priority="36" operator="equal">
      <formula>"Zgodnie z planem"</formula>
    </cfRule>
    <cfRule type="cellIs" dxfId="30" priority="37" operator="equal">
      <formula>"Ponadplanowo"</formula>
    </cfRule>
  </conditionalFormatting>
  <conditionalFormatting sqref="H15:I15">
    <cfRule type="cellIs" dxfId="29" priority="28" operator="equal">
      <formula>$AR$25</formula>
    </cfRule>
    <cfRule type="cellIs" dxfId="28" priority="29" operator="equal">
      <formula>$AR$24</formula>
    </cfRule>
    <cfRule type="cellIs" dxfId="27" priority="30" operator="equal">
      <formula>$AR$23</formula>
    </cfRule>
  </conditionalFormatting>
  <conditionalFormatting sqref="H21">
    <cfRule type="cellIs" dxfId="26" priority="25" operator="equal">
      <formula>$AR$22</formula>
    </cfRule>
    <cfRule type="cellIs" dxfId="25" priority="26" operator="equal">
      <formula>$AR$21</formula>
    </cfRule>
    <cfRule type="cellIs" dxfId="24" priority="27" operator="equal">
      <formula>$AR$19</formula>
    </cfRule>
  </conditionalFormatting>
  <conditionalFormatting sqref="AR23:AR25">
    <cfRule type="iconSet" priority="31">
      <iconSet showValue="0">
        <cfvo type="percent" val="0"/>
        <cfvo type="percent" val="$AR$24"/>
        <cfvo type="percent" val="$AR$23"/>
      </iconSet>
    </cfRule>
  </conditionalFormatting>
  <conditionalFormatting sqref="G19:H20">
    <cfRule type="cellIs" dxfId="23" priority="23" operator="equal">
      <formula>"Opóźniony"</formula>
    </cfRule>
    <cfRule type="cellIs" dxfId="22" priority="24" operator="equal">
      <formula>"Realizacja zgodnie z planem"</formula>
    </cfRule>
  </conditionalFormatting>
  <conditionalFormatting sqref="G19:H20">
    <cfRule type="cellIs" dxfId="21" priority="17" operator="equal">
      <formula>"Opóźnienie do 10%"</formula>
    </cfRule>
    <cfRule type="cellIs" dxfId="20" priority="18" operator="equal">
      <formula>"Opóźnienie ponad 20%"</formula>
    </cfRule>
    <cfRule type="cellIs" dxfId="19" priority="19" operator="equal">
      <formula>"Opóźnienie 11-20%"</formula>
    </cfRule>
    <cfRule type="cellIs" dxfId="18" priority="20" operator="equal">
      <formula>"Opóźnienie do 10%"</formula>
    </cfRule>
    <cfRule type="cellIs" dxfId="17" priority="21" operator="equal">
      <formula>"Zgodnie z planem"</formula>
    </cfRule>
    <cfRule type="cellIs" dxfId="16" priority="22" operator="equal">
      <formula>"Ponadplanowo"</formula>
    </cfRule>
  </conditionalFormatting>
  <conditionalFormatting sqref="F19">
    <cfRule type="cellIs" dxfId="15" priority="15" operator="equal">
      <formula>"Opóźniony"</formula>
    </cfRule>
    <cfRule type="cellIs" dxfId="14" priority="16" operator="equal">
      <formula>"Realizacja zgodnie z planem"</formula>
    </cfRule>
  </conditionalFormatting>
  <conditionalFormatting sqref="F19">
    <cfRule type="cellIs" dxfId="13" priority="9" operator="equal">
      <formula>"Opóźnienie do 10%"</formula>
    </cfRule>
    <cfRule type="cellIs" dxfId="12" priority="10" operator="equal">
      <formula>"Opóźnienie ponad 20%"</formula>
    </cfRule>
    <cfRule type="cellIs" dxfId="11" priority="11" operator="equal">
      <formula>"Opóźnienie 11-20%"</formula>
    </cfRule>
    <cfRule type="cellIs" dxfId="10" priority="12" operator="equal">
      <formula>"Opóźnienie do 10%"</formula>
    </cfRule>
    <cfRule type="cellIs" dxfId="9" priority="13" operator="equal">
      <formula>"Zgodnie z planem"</formula>
    </cfRule>
    <cfRule type="cellIs" dxfId="8" priority="14" operator="equal">
      <formula>"Ponadplanowo"</formula>
    </cfRule>
  </conditionalFormatting>
  <conditionalFormatting sqref="F20">
    <cfRule type="cellIs" dxfId="7" priority="7" operator="equal">
      <formula>"Opóźniony"</formula>
    </cfRule>
    <cfRule type="cellIs" dxfId="6" priority="8" operator="equal">
      <formula>"Realizacja zgodnie z planem"</formula>
    </cfRule>
  </conditionalFormatting>
  <conditionalFormatting sqref="F20">
    <cfRule type="cellIs" dxfId="5" priority="1" operator="equal">
      <formula>"Opóźnienie do 10%"</formula>
    </cfRule>
    <cfRule type="cellIs" dxfId="4" priority="2" operator="equal">
      <formula>"Opóźnienie ponad 20%"</formula>
    </cfRule>
    <cfRule type="cellIs" dxfId="3" priority="3" operator="equal">
      <formula>"Opóźnienie 11-20%"</formula>
    </cfRule>
    <cfRule type="cellIs" dxfId="2" priority="4" operator="equal">
      <formula>"Opóźnienie do 10%"</formula>
    </cfRule>
    <cfRule type="cellIs" dxfId="1" priority="5" operator="equal">
      <formula>"Zgodnie z planem"</formula>
    </cfRule>
    <cfRule type="cellIs" dxfId="0" priority="6" operator="equal">
      <formula>"Ponadplanowo"</formula>
    </cfRule>
  </conditionalFormatting>
  <dataValidations count="11">
    <dataValidation type="list" allowBlank="1" showInputMessage="1" showErrorMessage="1" sqref="G11 G9" xr:uid="{00000000-0002-0000-0000-000000000000}">
      <formula1>$AO$29:$AO$40</formula1>
    </dataValidation>
    <dataValidation type="list" allowBlank="1" showInputMessage="1" showErrorMessage="1" sqref="M37 M45 M43 M41" xr:uid="{00000000-0002-0000-0000-000001000000}">
      <formula1>$AR$33:$AR$35</formula1>
    </dataValidation>
    <dataValidation type="list" allowBlank="1" showInputMessage="1" showErrorMessage="1" sqref="P11 P13 P9 P7" xr:uid="{00000000-0002-0000-0000-000002000000}">
      <formula1>$AO$27:$AO$38</formula1>
    </dataValidation>
    <dataValidation type="list" allowBlank="1" showInputMessage="1" showErrorMessage="1" sqref="M39" xr:uid="{00000000-0002-0000-0000-000003000000}">
      <formula1>$AR$32:$AR$34</formula1>
    </dataValidation>
    <dataValidation type="list" allowBlank="1" showInputMessage="1" showErrorMessage="1" sqref="C39 C37 C41" xr:uid="{00000000-0002-0000-0000-000004000000}">
      <formula1>$AR$30:$AR$31</formula1>
    </dataValidation>
    <dataValidation type="list" allowBlank="1" showInputMessage="1" showErrorMessage="1" sqref="H15" xr:uid="{00000000-0002-0000-0000-000005000000}">
      <formula1>$AR$23:$AR$25</formula1>
    </dataValidation>
    <dataValidation type="list" allowBlank="1" showInputMessage="1" showErrorMessage="1" sqref="H21" xr:uid="{00000000-0002-0000-0000-000006000000}">
      <formula1>$AR$18:$AR$22</formula1>
    </dataValidation>
    <dataValidation type="list" allowBlank="1" showInputMessage="1" showErrorMessage="1" sqref="AE34:AE35 P17:P20 AE27 V34:V35 P15 P5" xr:uid="{00000000-0002-0000-0000-000007000000}">
      <formula1>$AO$28:$AO$39</formula1>
    </dataValidation>
    <dataValidation type="list" allowBlank="1" showInputMessage="1" showErrorMessage="1" sqref="C43 C45" xr:uid="{00000000-0002-0000-0000-000008000000}">
      <formula1>$AR$31:$AR$32</formula1>
    </dataValidation>
    <dataValidation type="list" allowBlank="1" showInputMessage="1" showErrorMessage="1" sqref="P6 P8 P10 P12 P14" xr:uid="{00000000-0002-0000-0000-000009000000}">
      <formula1>$AO$27:$AO$46</formula1>
    </dataValidation>
    <dataValidation type="list" allowBlank="1" showInputMessage="1" showErrorMessage="1" sqref="P16 P22" xr:uid="{00000000-0002-0000-0000-00000A000000}">
      <formula1>$AO$28:$AO$47</formula1>
    </dataValidation>
  </dataValidations>
  <printOptions horizontalCentered="1"/>
  <pageMargins left="0" right="0" top="0.39370078740157483" bottom="0" header="0" footer="0"/>
  <pageSetup paperSize="9" scale="24" orientation="landscape" r:id="rId1"/>
  <headerFooter>
    <oddHeader>&amp;C&amp;"-,Pogrubiony"&amp;36Załącznik nr 9 Raport statusowy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czba_x0020_porz_x0105_dkowa xmlns="63167927-a601-4f95-a15b-45feda567bf7">11</Liczba_x0020_porz_x0105_dkow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0491FFB47E714DA69A50A2E3F26C18" ma:contentTypeVersion="6" ma:contentTypeDescription="Utwórz nowy dokument." ma:contentTypeScope="" ma:versionID="0394fb6a4870983784a9be95d3ff0600">
  <xsd:schema xmlns:xsd="http://www.w3.org/2001/XMLSchema" xmlns:xs="http://www.w3.org/2001/XMLSchema" xmlns:p="http://schemas.microsoft.com/office/2006/metadata/properties" xmlns:ns2="63167927-a601-4f95-a15b-45feda567bf7" targetNamespace="http://schemas.microsoft.com/office/2006/metadata/properties" ma:root="true" ma:fieldsID="10847d10bd68a78a706596edc6949dff" ns2:_="">
    <xsd:import namespace="63167927-a601-4f95-a15b-45feda567bf7"/>
    <xsd:element name="properties">
      <xsd:complexType>
        <xsd:sequence>
          <xsd:element name="documentManagement">
            <xsd:complexType>
              <xsd:all>
                <xsd:element ref="ns2:Liczba_x0020_porz_x0105_dkow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67927-a601-4f95-a15b-45feda567bf7" elementFormDefault="qualified">
    <xsd:import namespace="http://schemas.microsoft.com/office/2006/documentManagement/types"/>
    <xsd:import namespace="http://schemas.microsoft.com/office/infopath/2007/PartnerControls"/>
    <xsd:element name="Liczba_x0020_porz_x0105_dkowa" ma:index="8" nillable="true" ma:displayName="Liczba porządkowa" ma:internalName="Liczba_x0020_porz_x0105_dkowa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D4BAEF-396F-448B-BAE8-C47D955692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91538-EDAE-4DE4-A570-5192175E06A6}">
  <ds:schemaRefs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63167927-a601-4f95-a15b-45feda567bf7"/>
  </ds:schemaRefs>
</ds:datastoreItem>
</file>

<file path=customXml/itemProps3.xml><?xml version="1.0" encoding="utf-8"?>
<ds:datastoreItem xmlns:ds="http://schemas.openxmlformats.org/officeDocument/2006/customXml" ds:itemID="{D5537D46-F5B5-4610-A2BC-8708EDB23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167927-a601-4f95-a15b-45feda567b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Nazwa projektu_programu</vt:lpstr>
      <vt:lpstr>'Nazwa projektu_programu'!Obszar_wydruku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Raport statusowy GK ENEA</dc:title>
  <dc:subject>Projekty kluczowe EW</dc:subject>
  <dc:creator>Enea</dc:creator>
  <cp:lastModifiedBy>Jeżak Kamil</cp:lastModifiedBy>
  <cp:lastPrinted>2020-08-07T14:04:47Z</cp:lastPrinted>
  <dcterms:created xsi:type="dcterms:W3CDTF">2015-02-25T12:31:49Z</dcterms:created>
  <dcterms:modified xsi:type="dcterms:W3CDTF">2023-10-31T11:02:20Z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0x010100030491FFB47E714DA69A50A2E3F26C18</vt:lpwstr>
  </property>
</Properties>
</file>