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H:\Wytwarzanie\Chemia\Przetargi na usługi laboratoryjne\06 Duży LAB 2024-2025\Zapytanie o informację cenową\"/>
    </mc:Choice>
  </mc:AlternateContent>
  <xr:revisionPtr revIDLastSave="0" documentId="13_ncr:1_{81682DF2-921D-4FB3-B832-B6E9E73BD289}" xr6:coauthVersionLast="47" xr6:coauthVersionMax="47" xr10:uidLastSave="{00000000-0000-0000-0000-000000000000}"/>
  <bookViews>
    <workbookView xWindow="28680" yWindow="-120" windowWidth="29040" windowHeight="17640" tabRatio="926" xr2:uid="{00000000-000D-0000-FFFF-FFFF00000000}"/>
  </bookViews>
  <sheets>
    <sheet name="0" sheetId="32" r:id="rId1"/>
    <sheet name="1" sheetId="1" r:id="rId2"/>
    <sheet name="2" sheetId="15" r:id="rId3"/>
    <sheet name="3" sheetId="2" r:id="rId4"/>
    <sheet name="4" sheetId="21" r:id="rId5"/>
    <sheet name="5" sheetId="3" r:id="rId6"/>
    <sheet name="6" sheetId="4" r:id="rId7"/>
    <sheet name="7" sheetId="22" r:id="rId8"/>
    <sheet name="8" sheetId="5" r:id="rId9"/>
    <sheet name="9" sheetId="24" r:id="rId10"/>
    <sheet name="10" sheetId="23" r:id="rId11"/>
    <sheet name="11" sheetId="25" r:id="rId12"/>
    <sheet name="12" sheetId="26" r:id="rId13"/>
    <sheet name="13" sheetId="6" r:id="rId14"/>
    <sheet name="14" sheetId="17" r:id="rId15"/>
    <sheet name="15" sheetId="8" r:id="rId16"/>
    <sheet name="16.1" sheetId="9" r:id="rId17"/>
    <sheet name="16.2" sheetId="35" r:id="rId18"/>
    <sheet name="17" sheetId="10" r:id="rId19"/>
    <sheet name="18" sheetId="11" r:id="rId20"/>
    <sheet name="19" sheetId="30" r:id="rId21"/>
    <sheet name="Pozostałe usługi" sheetId="31" r:id="rId22"/>
    <sheet name="Odczynniki do korekcji" sheetId="20" r:id="rId23"/>
    <sheet name="Zestawienie" sheetId="18" r:id="rId24"/>
  </sheets>
  <definedNames>
    <definedName name="_xlnm._FilterDatabase" localSheetId="16" hidden="1">'16.1'!$A$1:$T$104</definedName>
    <definedName name="_xlnm._FilterDatabase" localSheetId="17" hidden="1">'16.2'!$A$1:$T$104</definedName>
    <definedName name="_xlnm.Print_Area" localSheetId="0">'0'!$A$1:$J$13</definedName>
    <definedName name="_xlnm.Print_Area" localSheetId="8">'8'!$A$1:$O$13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8" l="1"/>
  <c r="H11" i="18"/>
  <c r="F9" i="5"/>
  <c r="F21" i="5"/>
  <c r="F20" i="5"/>
  <c r="F8" i="5"/>
  <c r="L8" i="5" s="1"/>
  <c r="P41" i="25"/>
  <c r="N52" i="25"/>
  <c r="M52" i="25"/>
  <c r="K52" i="25"/>
  <c r="I52" i="25"/>
  <c r="G52" i="25"/>
  <c r="E52" i="25"/>
  <c r="N41" i="25"/>
  <c r="E41" i="25"/>
  <c r="E9" i="25"/>
  <c r="R15" i="5" l="1"/>
  <c r="L5" i="5"/>
  <c r="L17" i="1"/>
  <c r="L18" i="1"/>
  <c r="L19" i="1"/>
  <c r="N94" i="35"/>
  <c r="D3" i="20" l="1"/>
  <c r="L15" i="21" l="1"/>
  <c r="M15" i="21"/>
  <c r="D15" i="15"/>
  <c r="C22" i="1"/>
  <c r="J7" i="23" l="1"/>
  <c r="W5" i="10"/>
  <c r="Q24" i="18"/>
  <c r="R21" i="5" l="1"/>
  <c r="F4" i="20"/>
  <c r="F5" i="20"/>
  <c r="W6" i="10" l="1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J94" i="35"/>
  <c r="S94" i="35"/>
  <c r="H94" i="35"/>
  <c r="O94" i="35"/>
  <c r="Q94" i="35"/>
  <c r="R94" i="35"/>
  <c r="F7" i="20"/>
  <c r="F8" i="20"/>
  <c r="F9" i="20"/>
  <c r="F10" i="20"/>
  <c r="F6" i="20"/>
  <c r="G94" i="35" l="1"/>
  <c r="M94" i="35"/>
  <c r="F94" i="35"/>
  <c r="P94" i="35"/>
  <c r="D94" i="35"/>
  <c r="E94" i="35"/>
  <c r="K94" i="35"/>
  <c r="I94" i="35"/>
  <c r="L94" i="35"/>
  <c r="F12" i="20"/>
  <c r="F11" i="20"/>
  <c r="F14" i="20"/>
  <c r="F13" i="20"/>
  <c r="W20" i="10"/>
  <c r="L5" i="23" l="1"/>
  <c r="J11" i="23"/>
  <c r="I50" i="26" l="1"/>
  <c r="G50" i="26"/>
  <c r="F50" i="26"/>
  <c r="E50" i="26"/>
  <c r="D50" i="26"/>
  <c r="C50" i="26"/>
  <c r="L48" i="26"/>
  <c r="L22" i="26"/>
  <c r="L50" i="26" l="1"/>
  <c r="I20" i="26" l="1"/>
  <c r="L3" i="6" l="1"/>
  <c r="F29" i="15"/>
  <c r="I10" i="6" l="1"/>
  <c r="L9" i="23" l="1"/>
  <c r="L33" i="17" l="1"/>
  <c r="L34" i="17"/>
  <c r="L35" i="17"/>
  <c r="L36" i="17"/>
  <c r="L37" i="17"/>
  <c r="L38" i="17"/>
  <c r="F100" i="35" l="1"/>
  <c r="H100" i="35"/>
  <c r="M100" i="35"/>
  <c r="R100" i="35"/>
  <c r="Q100" i="35"/>
  <c r="N100" i="35"/>
  <c r="I100" i="35"/>
  <c r="E100" i="35"/>
  <c r="G100" i="35" l="1"/>
  <c r="O100" i="35"/>
  <c r="Q24" i="10"/>
  <c r="K100" i="35"/>
  <c r="L100" i="35"/>
  <c r="P100" i="35"/>
  <c r="T98" i="9"/>
  <c r="T98" i="35"/>
  <c r="D100" i="35"/>
  <c r="D95" i="35"/>
  <c r="H95" i="35"/>
  <c r="L95" i="35"/>
  <c r="P95" i="35"/>
  <c r="M95" i="35"/>
  <c r="E95" i="35"/>
  <c r="I95" i="35"/>
  <c r="Q95" i="35"/>
  <c r="F95" i="35"/>
  <c r="J95" i="35"/>
  <c r="N95" i="35"/>
  <c r="R95" i="35"/>
  <c r="G95" i="35"/>
  <c r="K95" i="35"/>
  <c r="O95" i="35"/>
  <c r="S95" i="35"/>
  <c r="D95" i="9"/>
  <c r="T95" i="35" l="1"/>
  <c r="T100" i="35"/>
  <c r="T94" i="35"/>
  <c r="M8" i="6"/>
  <c r="M7" i="6" l="1"/>
  <c r="M4" i="6" l="1"/>
  <c r="M13" i="6" s="1"/>
  <c r="J11" i="6"/>
  <c r="J28" i="8"/>
  <c r="L11" i="17" l="1"/>
  <c r="I45" i="17" l="1"/>
  <c r="F12" i="30" l="1"/>
  <c r="F8" i="30"/>
  <c r="H22" i="18" s="1"/>
  <c r="C60" i="1" l="1"/>
  <c r="E95" i="9" l="1"/>
  <c r="F95" i="9"/>
  <c r="G95" i="9"/>
  <c r="H95" i="9"/>
  <c r="I95" i="9"/>
  <c r="J95" i="9"/>
  <c r="K95" i="9"/>
  <c r="L95" i="9"/>
  <c r="M95" i="9"/>
  <c r="N95" i="9"/>
  <c r="O95" i="9"/>
  <c r="P95" i="9"/>
  <c r="Q95" i="9"/>
  <c r="R95" i="9"/>
  <c r="S95" i="9"/>
  <c r="E15" i="25" l="1"/>
  <c r="K9" i="25" l="1"/>
  <c r="K15" i="25"/>
  <c r="K12" i="25"/>
  <c r="K6" i="25"/>
  <c r="K30" i="25"/>
  <c r="F30" i="25"/>
  <c r="G30" i="25"/>
  <c r="H30" i="25"/>
  <c r="I30" i="25"/>
  <c r="J30" i="25"/>
  <c r="E30" i="25"/>
  <c r="K25" i="25"/>
  <c r="F25" i="25"/>
  <c r="G25" i="25"/>
  <c r="H25" i="25"/>
  <c r="I25" i="25"/>
  <c r="J25" i="25"/>
  <c r="E25" i="25"/>
  <c r="Q28" i="25"/>
  <c r="Q23" i="25"/>
  <c r="Q25" i="25" l="1"/>
  <c r="Q30" i="25"/>
  <c r="S27" i="8"/>
  <c r="H14" i="18" l="1"/>
  <c r="F41" i="5" l="1"/>
  <c r="F30" i="5"/>
  <c r="H11" i="3" l="1"/>
  <c r="I23" i="22" l="1"/>
  <c r="D15" i="21" l="1"/>
  <c r="E15" i="21"/>
  <c r="F15" i="21"/>
  <c r="G15" i="21"/>
  <c r="H15" i="21"/>
  <c r="I15" i="21"/>
  <c r="J15" i="21"/>
  <c r="K15" i="21"/>
  <c r="H23" i="18" l="1"/>
  <c r="E69" i="1" l="1"/>
  <c r="E11" i="11" l="1"/>
  <c r="E25" i="23"/>
  <c r="F25" i="23"/>
  <c r="G25" i="23"/>
  <c r="H25" i="23"/>
  <c r="I25" i="23"/>
  <c r="D25" i="23"/>
  <c r="E11" i="23"/>
  <c r="F11" i="23"/>
  <c r="G11" i="23"/>
  <c r="H11" i="23"/>
  <c r="I11" i="23"/>
  <c r="D11" i="23"/>
  <c r="K15" i="23"/>
  <c r="L15" i="23" s="1"/>
  <c r="L11" i="23" l="1"/>
  <c r="J25" i="23"/>
  <c r="E28" i="8"/>
  <c r="F28" i="8"/>
  <c r="G28" i="8"/>
  <c r="H28" i="8"/>
  <c r="I28" i="8"/>
  <c r="K28" i="8"/>
  <c r="L28" i="8"/>
  <c r="M28" i="8"/>
  <c r="N28" i="8"/>
  <c r="O28" i="8"/>
  <c r="P28" i="8"/>
  <c r="Q28" i="8"/>
  <c r="R28" i="8"/>
  <c r="D28" i="8"/>
  <c r="K30" i="17"/>
  <c r="S28" i="8" l="1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95" i="9" l="1"/>
  <c r="H19" i="18" l="1"/>
  <c r="F3" i="20" l="1"/>
  <c r="F15" i="20" s="1"/>
  <c r="F11" i="11"/>
  <c r="G11" i="11"/>
  <c r="H11" i="11"/>
  <c r="I9" i="11"/>
  <c r="F7" i="11"/>
  <c r="G7" i="11"/>
  <c r="H7" i="11"/>
  <c r="E7" i="11"/>
  <c r="I5" i="11"/>
  <c r="E26" i="10"/>
  <c r="F26" i="10"/>
  <c r="G26" i="10"/>
  <c r="H26" i="10"/>
  <c r="I26" i="10"/>
  <c r="J26" i="10"/>
  <c r="K26" i="10"/>
  <c r="L26" i="10"/>
  <c r="M26" i="10"/>
  <c r="N26" i="10"/>
  <c r="O26" i="10"/>
  <c r="P26" i="10"/>
  <c r="D26" i="10"/>
  <c r="Q22" i="18" l="1"/>
  <c r="I7" i="11"/>
  <c r="I11" i="11"/>
  <c r="Q26" i="10"/>
  <c r="Q23" i="18" l="1"/>
  <c r="Q21" i="18"/>
  <c r="H21" i="18"/>
  <c r="Q20" i="18"/>
  <c r="H20" i="18"/>
  <c r="P37" i="25"/>
  <c r="N48" i="25"/>
  <c r="D100" i="9" l="1"/>
  <c r="T100" i="9" s="1"/>
  <c r="Q19" i="18" s="1"/>
  <c r="T94" i="9" l="1"/>
  <c r="L5" i="6"/>
  <c r="L6" i="6"/>
  <c r="L9" i="6"/>
  <c r="I43" i="26"/>
  <c r="G43" i="26"/>
  <c r="D43" i="26"/>
  <c r="E43" i="26"/>
  <c r="F43" i="26"/>
  <c r="C43" i="26"/>
  <c r="L41" i="26"/>
  <c r="K36" i="26"/>
  <c r="G31" i="26"/>
  <c r="E31" i="26"/>
  <c r="F31" i="26"/>
  <c r="D31" i="26"/>
  <c r="G20" i="26"/>
  <c r="L29" i="26"/>
  <c r="L18" i="26"/>
  <c r="G36" i="26"/>
  <c r="F36" i="26"/>
  <c r="E36" i="26"/>
  <c r="D36" i="26"/>
  <c r="C36" i="26"/>
  <c r="L34" i="26"/>
  <c r="I24" i="26"/>
  <c r="J20" i="26"/>
  <c r="F20" i="26"/>
  <c r="J24" i="26"/>
  <c r="G24" i="26"/>
  <c r="F24" i="26"/>
  <c r="E24" i="26"/>
  <c r="D24" i="26"/>
  <c r="C24" i="26"/>
  <c r="E20" i="26"/>
  <c r="D12" i="26"/>
  <c r="E12" i="26"/>
  <c r="F12" i="26"/>
  <c r="G12" i="26"/>
  <c r="H12" i="26"/>
  <c r="J12" i="26"/>
  <c r="C12" i="26"/>
  <c r="D8" i="26"/>
  <c r="E8" i="26"/>
  <c r="F8" i="26"/>
  <c r="G8" i="26"/>
  <c r="H8" i="26"/>
  <c r="C8" i="26"/>
  <c r="L6" i="26"/>
  <c r="L10" i="26"/>
  <c r="L12" i="6" l="1"/>
  <c r="L36" i="26"/>
  <c r="L31" i="26"/>
  <c r="L43" i="26"/>
  <c r="L8" i="26"/>
  <c r="L20" i="26"/>
  <c r="L12" i="26"/>
  <c r="L24" i="26"/>
  <c r="K28" i="17"/>
  <c r="K29" i="17"/>
  <c r="H44" i="17"/>
  <c r="L8" i="17"/>
  <c r="L9" i="17"/>
  <c r="L10" i="17"/>
  <c r="L12" i="17"/>
  <c r="L13" i="17"/>
  <c r="L16" i="17"/>
  <c r="L17" i="17"/>
  <c r="L21" i="17"/>
  <c r="L22" i="17"/>
  <c r="L25" i="17"/>
  <c r="L26" i="17"/>
  <c r="L39" i="17"/>
  <c r="L42" i="17"/>
  <c r="L43" i="17"/>
  <c r="K5" i="17"/>
  <c r="K6" i="17"/>
  <c r="K7" i="17"/>
  <c r="K14" i="17"/>
  <c r="K15" i="17"/>
  <c r="K18" i="17"/>
  <c r="K19" i="17"/>
  <c r="K20" i="17"/>
  <c r="K23" i="17"/>
  <c r="K24" i="17"/>
  <c r="K27" i="17"/>
  <c r="K31" i="17"/>
  <c r="K32" i="17"/>
  <c r="K40" i="17"/>
  <c r="K41" i="17"/>
  <c r="K4" i="17"/>
  <c r="Q15" i="18" l="1"/>
  <c r="H15" i="18"/>
  <c r="L47" i="17"/>
  <c r="Q16" i="18"/>
  <c r="H16" i="18"/>
  <c r="K46" i="17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D34" i="8"/>
  <c r="S32" i="8"/>
  <c r="Q17" i="18" l="1"/>
  <c r="H17" i="18"/>
  <c r="S34" i="8"/>
  <c r="O41" i="25"/>
  <c r="M41" i="25"/>
  <c r="Q18" i="18" l="1"/>
  <c r="Q14" i="18" l="1"/>
  <c r="J23" i="23"/>
  <c r="L13" i="23"/>
  <c r="D13" i="24"/>
  <c r="Q12" i="18" l="1"/>
  <c r="D8" i="24"/>
  <c r="V52" i="5"/>
  <c r="G52" i="5"/>
  <c r="H52" i="5"/>
  <c r="I52" i="5"/>
  <c r="J52" i="5"/>
  <c r="F52" i="5"/>
  <c r="R41" i="5"/>
  <c r="G30" i="5"/>
  <c r="H30" i="5"/>
  <c r="I30" i="5"/>
  <c r="J30" i="5"/>
  <c r="R36" i="5"/>
  <c r="W50" i="5"/>
  <c r="V28" i="5"/>
  <c r="V30" i="5" l="1"/>
  <c r="H12" i="18"/>
  <c r="W52" i="5"/>
  <c r="I7" i="23" l="1"/>
  <c r="H7" i="23"/>
  <c r="G7" i="23"/>
  <c r="F7" i="23"/>
  <c r="E7" i="23"/>
  <c r="D7" i="23"/>
  <c r="E36" i="22"/>
  <c r="F36" i="22"/>
  <c r="G36" i="22"/>
  <c r="H36" i="22"/>
  <c r="I36" i="22"/>
  <c r="J36" i="22"/>
  <c r="K36" i="22"/>
  <c r="L36" i="22"/>
  <c r="M36" i="22"/>
  <c r="N36" i="22"/>
  <c r="O36" i="22"/>
  <c r="D36" i="22"/>
  <c r="P21" i="22"/>
  <c r="E22" i="4"/>
  <c r="F22" i="4"/>
  <c r="G22" i="4"/>
  <c r="E13" i="4"/>
  <c r="F13" i="4"/>
  <c r="G13" i="4"/>
  <c r="P34" i="22"/>
  <c r="O23" i="22"/>
  <c r="N23" i="22"/>
  <c r="M23" i="22"/>
  <c r="L23" i="22"/>
  <c r="K23" i="22"/>
  <c r="J23" i="22"/>
  <c r="H23" i="22"/>
  <c r="G23" i="22"/>
  <c r="F23" i="22"/>
  <c r="E23" i="22"/>
  <c r="D23" i="22"/>
  <c r="L29" i="21"/>
  <c r="I29" i="21"/>
  <c r="D29" i="21"/>
  <c r="N27" i="21"/>
  <c r="C15" i="21"/>
  <c r="N15" i="21" s="1"/>
  <c r="L7" i="23" l="1"/>
  <c r="N29" i="21"/>
  <c r="P36" i="22"/>
  <c r="P23" i="22"/>
  <c r="N13" i="21"/>
  <c r="O60" i="1"/>
  <c r="N60" i="1"/>
  <c r="H10" i="18" l="1"/>
  <c r="Q7" i="18"/>
  <c r="H7" i="18"/>
  <c r="Q10" i="18"/>
  <c r="J22" i="1" l="1"/>
  <c r="H22" i="1"/>
  <c r="D22" i="1"/>
  <c r="F22" i="1"/>
  <c r="I22" i="1"/>
  <c r="E22" i="1"/>
  <c r="K22" i="1"/>
  <c r="G22" i="1"/>
  <c r="L20" i="1"/>
  <c r="E29" i="15" l="1"/>
  <c r="G29" i="15"/>
  <c r="H29" i="15"/>
  <c r="D29" i="15"/>
  <c r="I27" i="15"/>
  <c r="I29" i="15" l="1"/>
  <c r="D22" i="4"/>
  <c r="H22" i="4" s="1"/>
  <c r="H17" i="3"/>
  <c r="E13" i="3"/>
  <c r="F13" i="3"/>
  <c r="D13" i="3"/>
  <c r="H13" i="3" l="1"/>
  <c r="D14" i="2"/>
  <c r="E14" i="2"/>
  <c r="F14" i="2"/>
  <c r="C14" i="2"/>
  <c r="D9" i="2"/>
  <c r="E9" i="2"/>
  <c r="F9" i="2"/>
  <c r="C9" i="2"/>
  <c r="D71" i="1"/>
  <c r="C71" i="1"/>
  <c r="D60" i="1"/>
  <c r="E60" i="1"/>
  <c r="F60" i="1"/>
  <c r="G60" i="1"/>
  <c r="H60" i="1"/>
  <c r="I60" i="1"/>
  <c r="J60" i="1"/>
  <c r="K60" i="1"/>
  <c r="L60" i="1"/>
  <c r="M60" i="1"/>
  <c r="G14" i="2" l="1"/>
  <c r="E71" i="1"/>
  <c r="G9" i="2"/>
  <c r="P60" i="1"/>
  <c r="E15" i="15"/>
  <c r="F15" i="15"/>
  <c r="G15" i="15"/>
  <c r="H15" i="15"/>
  <c r="I15" i="15" l="1"/>
  <c r="H18" i="18"/>
  <c r="Q13" i="18" l="1"/>
  <c r="H13" i="18"/>
  <c r="R20" i="5"/>
  <c r="L9" i="5"/>
  <c r="H20" i="4" l="1"/>
  <c r="E19" i="3"/>
  <c r="F19" i="3"/>
  <c r="D19" i="3"/>
  <c r="H8" i="18"/>
  <c r="Q5" i="18"/>
  <c r="I13" i="15"/>
  <c r="H19" i="3" l="1"/>
  <c r="H5" i="18"/>
  <c r="Q8" i="18" l="1"/>
  <c r="D13" i="4"/>
  <c r="H13" i="4" s="1"/>
  <c r="G12" i="2"/>
  <c r="G7" i="2"/>
  <c r="P58" i="1"/>
  <c r="H6" i="18" l="1"/>
  <c r="Q6" i="18"/>
  <c r="H11" i="4"/>
  <c r="Q9" i="18"/>
  <c r="H9" i="18" l="1"/>
  <c r="L22" i="1" l="1"/>
  <c r="Q4" i="18"/>
  <c r="Q25" i="18" l="1"/>
  <c r="H4" i="18"/>
  <c r="H24" i="18" l="1"/>
  <c r="H26" i="18" l="1"/>
</calcChain>
</file>

<file path=xl/sharedStrings.xml><?xml version="1.0" encoding="utf-8"?>
<sst xmlns="http://schemas.openxmlformats.org/spreadsheetml/2006/main" count="3683" uniqueCount="867">
  <si>
    <t>Badany czynnik</t>
  </si>
  <si>
    <t>Miejsce pobierania próbek</t>
  </si>
  <si>
    <t>pH</t>
  </si>
  <si>
    <r>
      <t>γ</t>
    </r>
    <r>
      <rPr>
        <b/>
        <vertAlign val="subscript"/>
        <sz val="10"/>
        <color theme="1"/>
        <rFont val="Arial"/>
        <family val="2"/>
        <charset val="238"/>
      </rPr>
      <t>25</t>
    </r>
  </si>
  <si>
    <r>
      <t>Fe</t>
    </r>
    <r>
      <rPr>
        <b/>
        <vertAlign val="subscript"/>
        <sz val="10"/>
        <color theme="1"/>
        <rFont val="Arial"/>
        <family val="2"/>
        <charset val="238"/>
      </rPr>
      <t>og</t>
    </r>
  </si>
  <si>
    <t>Eliminox</t>
  </si>
  <si>
    <t>Cu</t>
  </si>
  <si>
    <t>CHZT</t>
  </si>
  <si>
    <r>
      <t>A</t>
    </r>
    <r>
      <rPr>
        <b/>
        <vertAlign val="subscript"/>
        <sz val="10"/>
        <color theme="1"/>
        <rFont val="Arial"/>
        <family val="2"/>
        <charset val="238"/>
      </rPr>
      <t>T</t>
    </r>
  </si>
  <si>
    <r>
      <t>SiO</t>
    </r>
    <r>
      <rPr>
        <b/>
        <vertAlign val="subscript"/>
        <sz val="10"/>
        <color theme="1"/>
        <rFont val="Arial"/>
        <family val="2"/>
        <charset val="238"/>
      </rPr>
      <t>2</t>
    </r>
  </si>
  <si>
    <t>Wilgot-ność</t>
  </si>
  <si>
    <t xml:space="preserve">Kondensat </t>
  </si>
  <si>
    <t>2 x t</t>
  </si>
  <si>
    <t>1 x 2t</t>
  </si>
  <si>
    <t>1 x m</t>
  </si>
  <si>
    <t>1 x t</t>
  </si>
  <si>
    <t>Woda kotłowa</t>
  </si>
  <si>
    <t>5 x t</t>
  </si>
  <si>
    <t>Destylat</t>
  </si>
  <si>
    <t>Kondensat z pomp kondensatu</t>
  </si>
  <si>
    <t>x</t>
  </si>
  <si>
    <t>Woda zasilająca za zbiornikiem ZWZ</t>
  </si>
  <si>
    <t xml:space="preserve">Para nasycona </t>
  </si>
  <si>
    <t>Para  świeża</t>
  </si>
  <si>
    <t>Skropliny z XN</t>
  </si>
  <si>
    <t>Skropliny z XW</t>
  </si>
  <si>
    <t>skropliny z wymiennika XA</t>
  </si>
  <si>
    <t>skropliny z wymiennika XB</t>
  </si>
  <si>
    <t>skropliny z parowego podgrzewacza powietrza XL</t>
  </si>
  <si>
    <t xml:space="preserve"> -</t>
  </si>
  <si>
    <t>Stan instalacji</t>
  </si>
  <si>
    <t>Ca + Mg</t>
  </si>
  <si>
    <t>Woda powrotna</t>
  </si>
  <si>
    <t>Normalna eksploatacja</t>
  </si>
  <si>
    <r>
      <t>y</t>
    </r>
    <r>
      <rPr>
        <b/>
        <vertAlign val="subscript"/>
        <sz val="10"/>
        <color theme="1"/>
        <rFont val="Arial"/>
        <family val="2"/>
        <charset val="238"/>
      </rPr>
      <t>25</t>
    </r>
  </si>
  <si>
    <r>
      <t>A</t>
    </r>
    <r>
      <rPr>
        <b/>
        <vertAlign val="subscript"/>
        <sz val="10"/>
        <color theme="1"/>
        <rFont val="Arial"/>
        <family val="2"/>
        <charset val="238"/>
      </rPr>
      <t>p</t>
    </r>
  </si>
  <si>
    <t>Ca+Mg</t>
  </si>
  <si>
    <t>Woda uzupełniająca</t>
  </si>
  <si>
    <t>1 x d</t>
  </si>
  <si>
    <t>Woda sieciowa</t>
  </si>
  <si>
    <t>Woda pochłodnicza z NQ</t>
  </si>
  <si>
    <t>Skropliny z OXK3</t>
  </si>
  <si>
    <t>Skropliny z OXK4</t>
  </si>
  <si>
    <t>Skropliny z OXK5</t>
  </si>
  <si>
    <t>Skropliny z OXK6</t>
  </si>
  <si>
    <t>Woda pochłodnicza z układu pomp NQ</t>
  </si>
  <si>
    <t>Skropliny z OXC1,2,3</t>
  </si>
  <si>
    <t>Skropliny z OXD1,2,3</t>
  </si>
  <si>
    <t>Ilość próbek /analiz</t>
  </si>
  <si>
    <r>
      <t>H</t>
    </r>
    <r>
      <rPr>
        <b/>
        <vertAlign val="subscript"/>
        <sz val="10"/>
        <color rgb="FF000000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(%)</t>
    </r>
  </si>
  <si>
    <r>
      <t>CO</t>
    </r>
    <r>
      <rPr>
        <b/>
        <vertAlign val="subscript"/>
        <sz val="10"/>
        <color rgb="FF000000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(%)</t>
    </r>
  </si>
  <si>
    <r>
      <t>O</t>
    </r>
    <r>
      <rPr>
        <b/>
        <vertAlign val="subscript"/>
        <sz val="10"/>
        <color rgb="FF000000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(%)</t>
    </r>
  </si>
  <si>
    <t>-</t>
  </si>
  <si>
    <t>2 próbki badawcze / 2 analizy:</t>
  </si>
  <si>
    <t>x / x</t>
  </si>
  <si>
    <t>Gęstość nasypowa</t>
  </si>
  <si>
    <t>Uziarnienie</t>
  </si>
  <si>
    <t>frakcja &gt; 10mm</t>
  </si>
  <si>
    <t>Kamień wapienny</t>
  </si>
  <si>
    <t>Budynek ZPKW – z taśmociągów za kruszarkami</t>
  </si>
  <si>
    <t>Budynek ZPKW – z układu pomp zasilających hydrocyklony nr1 i 2</t>
  </si>
  <si>
    <t>Budynek ZPKW – powrót z 1 i 2 hydrocyklonu do zbiorników przymłynowych hydrocyklonu</t>
  </si>
  <si>
    <t>Budynek ZPKW – z rurociągu kierującego sorbent z 2-go hydrocyklonu do zbiorników sorbentu</t>
  </si>
  <si>
    <t>Gęstość</t>
  </si>
  <si>
    <t>Wilgoć</t>
  </si>
  <si>
    <t xml:space="preserve">Uziarnie-nie </t>
  </si>
  <si>
    <t>Zawiesina wapienno-gipsowa z absorbera C</t>
  </si>
  <si>
    <t>Z kol. tłocznego pomp upustowych do wirówek - budynek IOS, piętro 1</t>
  </si>
  <si>
    <t>Zawiesina wapienno-gipsowa z absorbera D</t>
  </si>
  <si>
    <t>Ścieki z IOS</t>
  </si>
  <si>
    <t>Ze zbiornika pomiarowe-go (za  zb. regulacji pH - budynek IOS, piętro 2</t>
  </si>
  <si>
    <r>
      <t>CaCO</t>
    </r>
    <r>
      <rPr>
        <b/>
        <vertAlign val="subscript"/>
        <sz val="8"/>
        <color theme="1"/>
        <rFont val="Arial"/>
        <family val="2"/>
        <charset val="238"/>
      </rPr>
      <t>3</t>
    </r>
  </si>
  <si>
    <r>
      <t>SiO</t>
    </r>
    <r>
      <rPr>
        <b/>
        <vertAlign val="subscript"/>
        <sz val="8"/>
        <color theme="1"/>
        <rFont val="Arial"/>
        <family val="2"/>
        <charset val="238"/>
      </rPr>
      <t xml:space="preserve">2 </t>
    </r>
    <r>
      <rPr>
        <b/>
        <sz val="8"/>
        <color theme="1"/>
        <rFont val="Arial"/>
        <family val="2"/>
        <charset val="238"/>
      </rPr>
      <t>+ NR</t>
    </r>
  </si>
  <si>
    <r>
      <t>Mleczko CaCO</t>
    </r>
    <r>
      <rPr>
        <vertAlign val="subscript"/>
        <sz val="10"/>
        <color theme="1"/>
        <rFont val="Arial"/>
        <family val="2"/>
        <charset val="238"/>
      </rPr>
      <t>3</t>
    </r>
  </si>
  <si>
    <t xml:space="preserve">  -</t>
  </si>
  <si>
    <t>Budynek ZPKW – z układu recyrkulacji młyna</t>
  </si>
  <si>
    <t>Części  stałe</t>
  </si>
  <si>
    <t>Kwas organiczny</t>
  </si>
  <si>
    <t>Zawiesina</t>
  </si>
  <si>
    <t>Olej opałowy ciężki</t>
  </si>
  <si>
    <t xml:space="preserve">Badany czynnik </t>
  </si>
  <si>
    <t>Proces / stan instalacji</t>
  </si>
  <si>
    <r>
      <t>W</t>
    </r>
    <r>
      <rPr>
        <b/>
        <vertAlign val="superscript"/>
        <sz val="10"/>
        <color theme="1"/>
        <rFont val="Arial"/>
        <family val="2"/>
        <charset val="238"/>
      </rPr>
      <t>r</t>
    </r>
    <r>
      <rPr>
        <b/>
        <vertAlign val="subscript"/>
        <sz val="10"/>
        <color theme="1"/>
        <rFont val="Arial"/>
        <family val="2"/>
        <charset val="238"/>
      </rPr>
      <t>t</t>
    </r>
  </si>
  <si>
    <r>
      <t>W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</si>
  <si>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>A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</si>
  <si>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S</t>
    </r>
    <r>
      <rPr>
        <b/>
        <vertAlign val="superscript"/>
        <sz val="10"/>
        <color theme="1"/>
        <rFont val="Arial"/>
        <family val="2"/>
        <charset val="238"/>
      </rPr>
      <t>r</t>
    </r>
    <r>
      <rPr>
        <b/>
        <vertAlign val="subscript"/>
        <sz val="10"/>
        <color theme="1"/>
        <rFont val="Arial"/>
        <family val="2"/>
        <charset val="238"/>
      </rPr>
      <t>t</t>
    </r>
  </si>
  <si>
    <t>Węgiel kamienny</t>
  </si>
  <si>
    <t>1xd</t>
  </si>
  <si>
    <t>Pył węglowy</t>
  </si>
  <si>
    <t>Oznaczenie gęstości czynnika w OZM1,2</t>
  </si>
  <si>
    <t>W stanach awaryjnych, analizy dodatkowe</t>
  </si>
  <si>
    <t>Ze zbiorników magazynowych OZM1 i/lub OZM2</t>
  </si>
  <si>
    <t>y</t>
  </si>
  <si>
    <r>
      <t>M</t>
    </r>
    <r>
      <rPr>
        <b/>
        <vertAlign val="subscript"/>
        <sz val="10"/>
        <color theme="1"/>
        <rFont val="Arial"/>
        <family val="2"/>
        <charset val="238"/>
      </rPr>
      <t>ar</t>
    </r>
  </si>
  <si>
    <r>
      <t>M</t>
    </r>
    <r>
      <rPr>
        <b/>
        <vertAlign val="subscript"/>
        <sz val="10"/>
        <color theme="1"/>
        <rFont val="Arial"/>
        <family val="2"/>
        <charset val="238"/>
      </rPr>
      <t>ad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</si>
  <si>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>v,gr,d</t>
    </r>
  </si>
  <si>
    <t>Stanowisko pobiercze na przenośniku PT25</t>
  </si>
  <si>
    <t>Biomasa leśna – do K9</t>
  </si>
  <si>
    <t>Rodzaj addytywu</t>
  </si>
  <si>
    <t>Zawartość wilgoci</t>
  </si>
  <si>
    <r>
      <t>Zawartość CaCO</t>
    </r>
    <r>
      <rPr>
        <vertAlign val="subscript"/>
        <sz val="10"/>
        <color theme="1"/>
        <rFont val="Arial"/>
        <family val="2"/>
        <charset val="238"/>
      </rPr>
      <t>3</t>
    </r>
  </si>
  <si>
    <r>
      <t>Zawartość MgCO</t>
    </r>
    <r>
      <rPr>
        <vertAlign val="subscript"/>
        <sz val="10"/>
        <color theme="1"/>
        <rFont val="Arial"/>
        <family val="2"/>
        <charset val="238"/>
      </rPr>
      <t>3</t>
    </r>
  </si>
  <si>
    <r>
      <t>Zawartość SiO</t>
    </r>
    <r>
      <rPr>
        <sz val="8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+ NR</t>
    </r>
  </si>
  <si>
    <t>Kaolinit</t>
  </si>
  <si>
    <t>Zawartość      wilgoci</t>
  </si>
  <si>
    <t>Piasek</t>
  </si>
  <si>
    <r>
      <t xml:space="preserve">Analiza sitowa </t>
    </r>
    <r>
      <rPr>
        <sz val="8"/>
        <color theme="1"/>
        <rFont val="Arial"/>
        <family val="2"/>
        <charset val="238"/>
      </rPr>
      <t>(600µm, 250 µm, 180 µm, 125 µm, 63 µm, 40 µm, misa)</t>
    </r>
  </si>
  <si>
    <t>Zawartość CaO+MgO</t>
  </si>
  <si>
    <t>Zawartość MgO</t>
  </si>
  <si>
    <r>
      <t>Zawartość Ca(OH)</t>
    </r>
    <r>
      <rPr>
        <vertAlign val="subscript"/>
        <sz val="10"/>
        <color theme="1"/>
        <rFont val="Arial"/>
        <family val="2"/>
        <charset val="238"/>
      </rPr>
      <t>2</t>
    </r>
  </si>
  <si>
    <r>
      <t>Zawartość CO</t>
    </r>
    <r>
      <rPr>
        <vertAlign val="subscript"/>
        <sz val="10"/>
        <color theme="1"/>
        <rFont val="Arial"/>
        <family val="2"/>
        <charset val="238"/>
      </rPr>
      <t>2</t>
    </r>
  </si>
  <si>
    <t>Zawartość wolnej wody</t>
  </si>
  <si>
    <t>Analiza sitowa</t>
  </si>
  <si>
    <t>Rodzaj substancji</t>
  </si>
  <si>
    <t>Częstość pobierania próbek pierwotnych</t>
  </si>
  <si>
    <t>Woda amoniakalna</t>
  </si>
  <si>
    <t>Cysterny samochodowe</t>
  </si>
  <si>
    <t>Kwas solny</t>
  </si>
  <si>
    <t>Ług sodowy</t>
  </si>
  <si>
    <t>Podchloryn sodu</t>
  </si>
  <si>
    <t>Strata prażenia (zawartość części palnych)</t>
  </si>
  <si>
    <t>Popiół lotny z K9 – normalna eksploatacja</t>
  </si>
  <si>
    <t>Króćce pobiercze z lejów: L20 i L31, z I-szych stref EF</t>
  </si>
  <si>
    <t>Próbka dobowa</t>
  </si>
  <si>
    <r>
      <t>Zawartość jonów amonowych NH4</t>
    </r>
    <r>
      <rPr>
        <vertAlign val="superscript"/>
        <sz val="10"/>
        <color theme="1"/>
        <rFont val="Arial"/>
        <family val="2"/>
        <charset val="238"/>
      </rPr>
      <t>+</t>
    </r>
  </si>
  <si>
    <t>Popiół denny z kotła fluidalnego K9 - normalna eksploatacja</t>
  </si>
  <si>
    <r>
      <t>zawartość węgla całkowitego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C</t>
    </r>
    <r>
      <rPr>
        <vertAlign val="superscript"/>
        <sz val="10"/>
        <color theme="1"/>
        <rFont val="Arial"/>
        <family val="2"/>
        <charset val="238"/>
      </rPr>
      <t>t</t>
    </r>
    <r>
      <rPr>
        <vertAlign val="subscript"/>
        <sz val="10"/>
        <color theme="1"/>
        <rFont val="Arial"/>
        <family val="2"/>
        <charset val="238"/>
      </rPr>
      <t>d</t>
    </r>
  </si>
  <si>
    <t>Popiół lotny ze zbiorników ZMP1 i ZMP2</t>
  </si>
  <si>
    <t>Króćce przy spustach ze zbiorników</t>
  </si>
  <si>
    <t>Mieszanina popiołowo-żużlowa z nieczynnej kwatery składowiska</t>
  </si>
  <si>
    <t xml:space="preserve">Z kwatery składowiska </t>
  </si>
  <si>
    <t xml:space="preserve">Wg potrzeb Zamawiającego </t>
  </si>
  <si>
    <t>-m</t>
  </si>
  <si>
    <t>Ca</t>
  </si>
  <si>
    <t>Mn</t>
  </si>
  <si>
    <t>Na</t>
  </si>
  <si>
    <t>Woda surowa</t>
  </si>
  <si>
    <t>Stacja DEMI- poz.-3,7m</t>
  </si>
  <si>
    <t>1xt</t>
  </si>
  <si>
    <t>Pomieszczenie pod akcelatorem nr1</t>
  </si>
  <si>
    <t xml:space="preserve">Pomieszczenie pod akcelatorem nr1 lub nr2 </t>
  </si>
  <si>
    <t>5xt</t>
  </si>
  <si>
    <t>Woda pofiltrowa z filtrów żwirowych 1÷4</t>
  </si>
  <si>
    <t>Przy filtrze na odpływie - hala stacji DEMI</t>
  </si>
  <si>
    <t>Woda do kationitów po węźle filtracji</t>
  </si>
  <si>
    <t>Przy wymienniku kationitowym - hala stacji DEMI</t>
  </si>
  <si>
    <t>1x2t</t>
  </si>
  <si>
    <t>Przy filtrach 1,3 w  budynku J3</t>
  </si>
  <si>
    <t>Woda ppoż. na odpływie z akcelatora</t>
  </si>
  <si>
    <t>Pomieszczenie pod akcelatorem nr3</t>
  </si>
  <si>
    <t>Woda ppoż. za filtrami żwirowymi</t>
  </si>
  <si>
    <t>Przy filtrach 2,4 w  budynku J3</t>
  </si>
  <si>
    <t>SP -ChZT</t>
  </si>
  <si>
    <t>OWO</t>
  </si>
  <si>
    <t>Woda z rzeki Wisła</t>
  </si>
  <si>
    <t>Punkt pobierania przed   ujęciem do pompowni wody chłodzącej C1</t>
  </si>
  <si>
    <t>2xr</t>
  </si>
  <si>
    <t xml:space="preserve">Woda z rzeki Wisła     </t>
  </si>
  <si>
    <t>Ścieki z oczyszczalni IOS</t>
  </si>
  <si>
    <t xml:space="preserve">Ścieki z oczyszczalni IOS </t>
  </si>
  <si>
    <t>Z wylotu drenażu zbiornika retencyjnego ścieków IOS</t>
  </si>
  <si>
    <t xml:space="preserve">Z rurociągu wylewowego osadnika ścieków </t>
  </si>
  <si>
    <t xml:space="preserve">Woda z rzeki Wschodnia do stacji DEMI </t>
  </si>
  <si>
    <t>1xm</t>
  </si>
  <si>
    <t>Pulpa popiołowo-żużlowa</t>
  </si>
  <si>
    <t>Ze zbiornika pulpy, bagrownia nr1, pod EF bloków 1÷4</t>
  </si>
  <si>
    <t>Z rowu zachodniego</t>
  </si>
  <si>
    <t>Z rowu południowego</t>
  </si>
  <si>
    <t>Z rowu melioracyjnego</t>
  </si>
  <si>
    <t>1xk</t>
  </si>
  <si>
    <t>Woda procesowa do IOS</t>
  </si>
  <si>
    <t>Budynek IOS, po. 0m, przy absorberze D</t>
  </si>
  <si>
    <t>Ścieki z SUW KS Osiek</t>
  </si>
  <si>
    <t>Wylot ścieków oczyszczonych (do kanału zrzutowego)</t>
  </si>
  <si>
    <t>F</t>
  </si>
  <si>
    <t>Hg</t>
  </si>
  <si>
    <t>As</t>
  </si>
  <si>
    <t>Ni</t>
  </si>
  <si>
    <t>Cd</t>
  </si>
  <si>
    <t>Pb</t>
  </si>
  <si>
    <t>V</t>
  </si>
  <si>
    <t>Al</t>
  </si>
  <si>
    <t>Ag</t>
  </si>
  <si>
    <t>Zn</t>
  </si>
  <si>
    <r>
      <t>Cr</t>
    </r>
    <r>
      <rPr>
        <b/>
        <vertAlign val="subscript"/>
        <sz val="10"/>
        <color theme="1"/>
        <rFont val="Arial"/>
        <family val="2"/>
        <charset val="238"/>
      </rPr>
      <t>og</t>
    </r>
  </si>
  <si>
    <t>Wygląd zewnętrzny – barwa, klarowność</t>
  </si>
  <si>
    <t>y25</t>
  </si>
  <si>
    <t>Glikol</t>
  </si>
  <si>
    <t>Z króćca na układzie   odwodnienia filtra – poz. +8,5m</t>
  </si>
  <si>
    <t xml:space="preserve">Normalna eksploatacja </t>
  </si>
  <si>
    <t>1 x k</t>
  </si>
  <si>
    <r>
      <t>Wilgotność M</t>
    </r>
    <r>
      <rPr>
        <b/>
        <vertAlign val="subscript"/>
        <sz val="10"/>
        <color theme="1"/>
        <rFont val="Arial"/>
        <family val="2"/>
        <charset val="238"/>
      </rPr>
      <t>ar</t>
    </r>
  </si>
  <si>
    <t xml:space="preserve">Ilość próbek badawczych / analiz </t>
  </si>
  <si>
    <t>z</t>
  </si>
  <si>
    <t xml:space="preserve"> 1 / 6</t>
  </si>
  <si>
    <t xml:space="preserve">1 x t </t>
  </si>
  <si>
    <t>Cena jednostkowa [PLN]</t>
  </si>
  <si>
    <t xml:space="preserve">x </t>
  </si>
  <si>
    <t>SUMA</t>
  </si>
  <si>
    <t>Kontrola jakości przemiału kamienia wapiennego i gęstości sorbentu</t>
  </si>
  <si>
    <t>Próbka dobowa dla wszystkich bloków</t>
  </si>
  <si>
    <t>Rodzaj analiz</t>
  </si>
  <si>
    <t>(przewodność z.k.k.)</t>
  </si>
  <si>
    <t>(przewodność p.k.k.)</t>
  </si>
  <si>
    <t>Planowe</t>
  </si>
  <si>
    <t>Woda zasilająca (za ZWZ)</t>
  </si>
  <si>
    <t>1 x m*</t>
  </si>
  <si>
    <t>Para wtórna</t>
  </si>
  <si>
    <t>Kondensat</t>
  </si>
  <si>
    <r>
      <t>NH</t>
    </r>
    <r>
      <rPr>
        <b/>
        <vertAlign val="subscript"/>
        <sz val="10"/>
        <color theme="1"/>
        <rFont val="Arial"/>
        <family val="2"/>
        <charset val="238"/>
      </rPr>
      <t>4</t>
    </r>
  </si>
  <si>
    <t>Cl</t>
  </si>
  <si>
    <r>
      <t>PO</t>
    </r>
    <r>
      <rPr>
        <b/>
        <vertAlign val="subscript"/>
        <sz val="10"/>
        <color theme="1"/>
        <rFont val="Arial"/>
        <family val="2"/>
        <charset val="238"/>
      </rPr>
      <t>4</t>
    </r>
  </si>
  <si>
    <t>Kondensat – rurociąg tłoczny z pomp PK1÷3</t>
  </si>
  <si>
    <t>Kontrola wskazań pomiarów automatycznych ciągłych dla 6-ciu jednostek wytwórczych</t>
  </si>
  <si>
    <r>
      <t>Zawartość O</t>
    </r>
    <r>
      <rPr>
        <b/>
        <vertAlign val="subscript"/>
        <sz val="10"/>
        <color theme="1"/>
        <rFont val="Arial"/>
        <family val="2"/>
        <charset val="238"/>
      </rPr>
      <t>2</t>
    </r>
  </si>
  <si>
    <t>Kontrola parametrów chemicznych obiegu wodnego członu ciepłowniczego nr1</t>
  </si>
  <si>
    <t>Kontrola parametrów chemicznych obiegu wodnego członu ciepłowniczego nr2</t>
  </si>
  <si>
    <t>Kontrola chemiczna pracy IOS</t>
  </si>
  <si>
    <r>
      <t>Zawartość Fe</t>
    </r>
    <r>
      <rPr>
        <vertAlign val="subscript"/>
        <sz val="8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</si>
  <si>
    <r>
      <t>Zawartość Al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</si>
  <si>
    <t>Gęstość właściwa</t>
  </si>
  <si>
    <t>Gęstość  nasypowa</t>
  </si>
  <si>
    <t>Rynny aeracyjne w rejonie odbioru popiołu z I-szych stref EF</t>
  </si>
  <si>
    <t>Próbka dobowa dla popiołu z każdego bloku</t>
  </si>
  <si>
    <r>
      <t>Zawartość węgla całkowitego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C</t>
    </r>
    <r>
      <rPr>
        <vertAlign val="superscript"/>
        <sz val="10"/>
        <color theme="1"/>
        <rFont val="Arial"/>
        <family val="2"/>
        <charset val="238"/>
      </rPr>
      <t>t</t>
    </r>
    <r>
      <rPr>
        <vertAlign val="sub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</t>
    </r>
  </si>
  <si>
    <t>1 x dobę</t>
  </si>
  <si>
    <t xml:space="preserve">2 próbki pierwotne / 1 zmianę roboczą </t>
  </si>
  <si>
    <t>1 x dobę**</t>
  </si>
  <si>
    <t>wg wymagań Zamawiającego</t>
  </si>
  <si>
    <t>Popiół lotny za SCR kotłów K2÷7 – normalna eksploatacja</t>
  </si>
  <si>
    <t>2 próbki pierwotne z każdego leja / 1 zmianę roboczą</t>
  </si>
  <si>
    <t>Próbka dobowa dla prawego i lewego leja z każdego bloku</t>
  </si>
  <si>
    <t>Próbka tygodniowa dla wszystkich bloków</t>
  </si>
  <si>
    <t>1 x tydzień</t>
  </si>
  <si>
    <t>2 próbki pierwotne / 1 zmianę roboczą</t>
  </si>
  <si>
    <t>3 próbki x 1 x 2t</t>
  </si>
  <si>
    <t>1 x miesiąc</t>
  </si>
  <si>
    <t>Skład tlenkowy (analiza XRF)</t>
  </si>
  <si>
    <t>Z króćca pobierczego podajników zgrzebłowych transportujących popiół denny do kontenerów – kotłownia K9, poz. 0m</t>
  </si>
  <si>
    <t>Analiza sitowa (1 mm, 0,80 mm, 0,50 mm, 0,25 mm, 0,1 0mm, misa)</t>
  </si>
  <si>
    <t>Osad pofiltracyjny</t>
  </si>
  <si>
    <t>Z kontenera osadów</t>
  </si>
  <si>
    <t>Indeks fenolowy</t>
  </si>
  <si>
    <t>Ze zbiornika pomiarowego, budynek IOS, piętro 2</t>
  </si>
  <si>
    <t>Z wylotu drenaża zbiornika retencyjnego ścieków IOS</t>
  </si>
  <si>
    <t>Króciec pobierczy w  budynku J3</t>
  </si>
  <si>
    <t>Kanał zbiorczy komór Piaskownika</t>
  </si>
  <si>
    <t>Stacja DEMI, poz.-3,7m</t>
  </si>
  <si>
    <t>Woda infiltracyjna z magazynu UPS Pióry</t>
  </si>
  <si>
    <t xml:space="preserve">Oczyszczona woda opadowa z terenu zaplecza </t>
  </si>
  <si>
    <t>Rodzaj badanego czynnika, częstość pobierania próbek oraz zakres analiz wykonywane na dodatkowe zlecenie Zamawiającego</t>
  </si>
  <si>
    <t>Z rowu południowego i zachodniego</t>
  </si>
  <si>
    <t>Temperatura</t>
  </si>
  <si>
    <r>
      <t>y</t>
    </r>
    <r>
      <rPr>
        <b/>
        <vertAlign val="subscript"/>
        <sz val="9"/>
        <color theme="1"/>
        <rFont val="Arial"/>
        <family val="2"/>
        <charset val="238"/>
      </rPr>
      <t>25</t>
    </r>
  </si>
  <si>
    <t>Barwa</t>
  </si>
  <si>
    <t>Mętność</t>
  </si>
  <si>
    <r>
      <t>O</t>
    </r>
    <r>
      <rPr>
        <b/>
        <vertAlign val="subscript"/>
        <sz val="9"/>
        <color theme="1"/>
        <rFont val="Arial"/>
        <family val="2"/>
        <charset val="238"/>
      </rPr>
      <t>2</t>
    </r>
  </si>
  <si>
    <r>
      <t>ChZT (KMnO</t>
    </r>
    <r>
      <rPr>
        <b/>
        <vertAlign val="subscript"/>
        <sz val="9"/>
        <color theme="1"/>
        <rFont val="Arial"/>
        <family val="2"/>
        <charset val="238"/>
      </rPr>
      <t>4</t>
    </r>
    <r>
      <rPr>
        <b/>
        <sz val="9"/>
        <color theme="1"/>
        <rFont val="Arial"/>
        <family val="2"/>
        <charset val="238"/>
      </rPr>
      <t>)</t>
    </r>
  </si>
  <si>
    <r>
      <t>BZT</t>
    </r>
    <r>
      <rPr>
        <b/>
        <vertAlign val="subscript"/>
        <sz val="9"/>
        <color theme="1"/>
        <rFont val="Arial"/>
        <family val="2"/>
        <charset val="238"/>
      </rPr>
      <t>5</t>
    </r>
  </si>
  <si>
    <r>
      <t>A</t>
    </r>
    <r>
      <rPr>
        <b/>
        <vertAlign val="subscript"/>
        <sz val="9"/>
        <color theme="1"/>
        <rFont val="Arial"/>
        <family val="2"/>
        <charset val="238"/>
      </rPr>
      <t>T</t>
    </r>
    <r>
      <rPr>
        <b/>
        <sz val="9"/>
        <color theme="1"/>
        <rFont val="Arial"/>
        <family val="2"/>
        <charset val="238"/>
      </rPr>
      <t>, A</t>
    </r>
    <r>
      <rPr>
        <b/>
        <vertAlign val="subscript"/>
        <sz val="9"/>
        <color theme="1"/>
        <rFont val="Arial"/>
        <family val="2"/>
        <charset val="238"/>
      </rPr>
      <t>p</t>
    </r>
  </si>
  <si>
    <r>
      <t>Fe</t>
    </r>
    <r>
      <rPr>
        <b/>
        <vertAlign val="subscript"/>
        <sz val="9"/>
        <color theme="1"/>
        <rFont val="Arial"/>
        <family val="2"/>
        <charset val="238"/>
      </rPr>
      <t>og</t>
    </r>
  </si>
  <si>
    <t>Formaldehyd</t>
  </si>
  <si>
    <t>km 223 rzeki Wisła</t>
  </si>
  <si>
    <t>km 227 rzeki Wisła</t>
  </si>
  <si>
    <t>J7 - na dojściu do komory rozdzielczej</t>
  </si>
  <si>
    <t>J7 - z rynny odpływowej po procesie oczyszczania</t>
  </si>
  <si>
    <t>Na wejściu do pracującej komory Piaskownika</t>
  </si>
  <si>
    <t xml:space="preserve">Kanał zbiorczy komór Piaskownika </t>
  </si>
  <si>
    <t>Kanał zbiorczy komór Piaskownika (próbki średniodobowe)</t>
  </si>
  <si>
    <t xml:space="preserve">Ścieki przemysłowe </t>
  </si>
  <si>
    <t>Z kolektora tłocznego pracującej pompy PSP w przepompowni ścieków przemysłowych J-4</t>
  </si>
  <si>
    <t xml:space="preserve">Woda z eksploatowanej kwatery magazynu UPS Pióry </t>
  </si>
  <si>
    <t>Kwatera nr 1 lub nr 2 magazynu UPS Pióry</t>
  </si>
  <si>
    <t>Bagrownia nr 1, z rurociągu zrzutowego ścieków</t>
  </si>
  <si>
    <t>SP-ChZT</t>
  </si>
  <si>
    <t xml:space="preserve">Rodzaj badanego czynnika, częstość pobierania próbek oraz zakres analiz wykonywane na dodatkowe zlecenie Zamawiającego </t>
  </si>
  <si>
    <t>S</t>
  </si>
  <si>
    <t>Azot ogólny</t>
  </si>
  <si>
    <t>Substancje rozpuszczone</t>
  </si>
  <si>
    <t>Ekstrakt eterowy</t>
  </si>
  <si>
    <r>
      <t>N (NH</t>
    </r>
    <r>
      <rPr>
        <b/>
        <vertAlign val="subscript"/>
        <sz val="9"/>
        <color theme="1"/>
        <rFont val="Arial"/>
        <family val="2"/>
        <charset val="238"/>
      </rPr>
      <t>4</t>
    </r>
    <r>
      <rPr>
        <b/>
        <sz val="9"/>
        <color theme="1"/>
        <rFont val="Arial"/>
        <family val="2"/>
        <charset val="238"/>
      </rPr>
      <t>)</t>
    </r>
  </si>
  <si>
    <r>
      <t>SO</t>
    </r>
    <r>
      <rPr>
        <b/>
        <vertAlign val="subscript"/>
        <sz val="9"/>
        <color theme="1"/>
        <rFont val="Arial"/>
        <family val="2"/>
        <charset val="238"/>
      </rPr>
      <t>4</t>
    </r>
  </si>
  <si>
    <r>
      <t>N (NO</t>
    </r>
    <r>
      <rPr>
        <b/>
        <vertAlign val="subscript"/>
        <sz val="9"/>
        <color theme="1"/>
        <rFont val="Arial"/>
        <family val="2"/>
        <charset val="238"/>
      </rPr>
      <t>3</t>
    </r>
    <r>
      <rPr>
        <b/>
        <sz val="9"/>
        <color theme="1"/>
        <rFont val="Arial"/>
        <family val="2"/>
        <charset val="238"/>
      </rPr>
      <t>)</t>
    </r>
  </si>
  <si>
    <r>
      <t>Cl</t>
    </r>
    <r>
      <rPr>
        <b/>
        <vertAlign val="subscript"/>
        <sz val="9"/>
        <color theme="1"/>
        <rFont val="Arial"/>
        <family val="2"/>
        <charset val="238"/>
      </rPr>
      <t>wolny</t>
    </r>
  </si>
  <si>
    <r>
      <t>SO</t>
    </r>
    <r>
      <rPr>
        <b/>
        <vertAlign val="subscript"/>
        <sz val="9"/>
        <color theme="1"/>
        <rFont val="Arial"/>
        <family val="2"/>
        <charset val="238"/>
      </rPr>
      <t>3</t>
    </r>
  </si>
  <si>
    <r>
      <t>A</t>
    </r>
    <r>
      <rPr>
        <b/>
        <vertAlign val="subscript"/>
        <sz val="9"/>
        <color theme="1"/>
        <rFont val="Arial"/>
        <family val="2"/>
        <charset val="238"/>
      </rPr>
      <t>p</t>
    </r>
  </si>
  <si>
    <r>
      <t>A</t>
    </r>
    <r>
      <rPr>
        <b/>
        <vertAlign val="subscript"/>
        <sz val="9"/>
        <color theme="1"/>
        <rFont val="Arial"/>
        <family val="2"/>
        <charset val="238"/>
      </rPr>
      <t>T</t>
    </r>
  </si>
  <si>
    <r>
      <t>SiO</t>
    </r>
    <r>
      <rPr>
        <b/>
        <vertAlign val="subscript"/>
        <sz val="9"/>
        <color theme="1"/>
        <rFont val="Arial"/>
        <family val="2"/>
        <charset val="238"/>
      </rPr>
      <t>2</t>
    </r>
  </si>
  <si>
    <r>
      <t>zaw. CaCO</t>
    </r>
    <r>
      <rPr>
        <b/>
        <vertAlign val="subscript"/>
        <sz val="9"/>
        <color theme="1"/>
        <rFont val="Arial"/>
        <family val="2"/>
        <charset val="238"/>
      </rPr>
      <t>3</t>
    </r>
  </si>
  <si>
    <r>
      <t>CO</t>
    </r>
    <r>
      <rPr>
        <b/>
        <vertAlign val="subscript"/>
        <sz val="9"/>
        <color theme="1"/>
        <rFont val="Arial"/>
        <family val="2"/>
        <charset val="238"/>
      </rPr>
      <t>2</t>
    </r>
  </si>
  <si>
    <t>Woda surowa po  dawkowaniu koagulantu</t>
  </si>
  <si>
    <t>Woda zdekarbonizowana -  akcelator nr1 lub nr2, na  odpływie</t>
  </si>
  <si>
    <t>Przy filtrach, na odpływie - hala stacji DEMI</t>
  </si>
  <si>
    <r>
      <t xml:space="preserve">Woda pofiltrowa z filtrów węglowych 1÷2 </t>
    </r>
    <r>
      <rPr>
        <sz val="9"/>
        <color theme="1"/>
        <rFont val="Arial"/>
        <family val="2"/>
        <charset val="238"/>
      </rPr>
      <t>(praca okresowa)</t>
    </r>
    <r>
      <rPr>
        <sz val="8"/>
        <color theme="1"/>
        <rFont val="Calibri"/>
        <family val="2"/>
        <charset val="238"/>
        <scheme val="minor"/>
      </rPr>
      <t> </t>
    </r>
  </si>
  <si>
    <t>Stacja próbopobieraków - hala stacji DEMI</t>
  </si>
  <si>
    <t>Króciec pobierczy w budynku J3</t>
  </si>
  <si>
    <t>Woda ppoż. z filtrów żwirowych 1÷4</t>
  </si>
  <si>
    <t>Po filtrach - hala stacji DEMI</t>
  </si>
  <si>
    <t>Dostawy / Zbiorniki</t>
  </si>
  <si>
    <t>Z króćca na instalacji  odwodnienia kolektora przesyłowego na odcinku od DRIM do osi G budynku głównego</t>
  </si>
  <si>
    <t>Próbka jednostkowa dla danego zbiornika</t>
  </si>
  <si>
    <t>Z bocznego króćca układu ssącego autocysterny</t>
  </si>
  <si>
    <t>5 próbek z danej partii dostawy</t>
  </si>
  <si>
    <t>Próbka jednostkowa dla danej dostawy</t>
  </si>
  <si>
    <t>1 x dostawę</t>
  </si>
  <si>
    <t>Z króćca na instalacji odwodnienia ssania pomp kwasu solnego</t>
  </si>
  <si>
    <t>3 próbki z danej partii dostawy</t>
  </si>
  <si>
    <t>Z króćca na instalacji odwodnienia ssania pomp ługu sodowego</t>
  </si>
  <si>
    <t>Pojemniki plastikowe</t>
  </si>
  <si>
    <t>Kontrola jakościowa substancji chemicznych dla instalacji technologicznych.</t>
  </si>
  <si>
    <t>Zbiornik 1 lub 2 (w zależności od eksploatacji)</t>
  </si>
  <si>
    <t>Kontrola czystości gazów w generatorach i zbiornikach stacji magazynowania wodoru.</t>
  </si>
  <si>
    <t xml:space="preserve">2 próbki badawcze / 3 analizy: </t>
  </si>
  <si>
    <t>1 próbka badawcza / 3 analizy:</t>
  </si>
  <si>
    <t>Woda zasilająca (za XW / przed ECO)</t>
  </si>
  <si>
    <t xml:space="preserve">dostawy </t>
  </si>
  <si>
    <t xml:space="preserve"> 1 / 5</t>
  </si>
  <si>
    <t>Cena jednostkowa pakietu analiz  [PLN]</t>
  </si>
  <si>
    <t>Cena jednostkowa  [PLN]</t>
  </si>
  <si>
    <t>Gęstość w temp. 15°C</t>
  </si>
  <si>
    <t xml:space="preserve">Lepkość kinematyczna w temp. 100° C </t>
  </si>
  <si>
    <t>Temperatura zapłonu</t>
  </si>
  <si>
    <t>Zawartość siarki</t>
  </si>
  <si>
    <t>Zawartość wody</t>
  </si>
  <si>
    <t xml:space="preserve">Wartość opałowa </t>
  </si>
  <si>
    <t>Dostawy</t>
  </si>
  <si>
    <t>x / 6x</t>
  </si>
  <si>
    <t>y / 1y</t>
  </si>
  <si>
    <t xml:space="preserve">Cena jednostkowa  [PLN] </t>
  </si>
  <si>
    <t>Zawiesina średniodobowa</t>
  </si>
  <si>
    <t>Indeks oleju mineralnego - średniodobowy</t>
  </si>
  <si>
    <t>Cena jednostkowa za pakiet analliz [PLN]</t>
  </si>
  <si>
    <t xml:space="preserve">Kontrola parametrów glikolu z instalacji grzewczej K9 </t>
  </si>
  <si>
    <r>
      <t>SO</t>
    </r>
    <r>
      <rPr>
        <b/>
        <vertAlign val="subscript"/>
        <sz val="10"/>
        <color theme="1"/>
        <rFont val="Arial"/>
        <family val="2"/>
        <charset val="238"/>
      </rPr>
      <t>3</t>
    </r>
  </si>
  <si>
    <t>Cysterny samochodowe lub paleto pojemniki</t>
  </si>
  <si>
    <t>Z VI odcinka kanału zrzutowego</t>
  </si>
  <si>
    <t>Stanowisko pobiercze na przenośniku 
PT1-150</t>
  </si>
  <si>
    <t>L.p.</t>
  </si>
  <si>
    <t>Kontrola jakościowa addytywów z dostaw</t>
  </si>
  <si>
    <t>Odczynniki do kontroli automatycznej aparatury kontrolno-pomiarowej</t>
  </si>
  <si>
    <t>Odczynniki do korekcji obiegów wodno-parowych, członu ciepłowniczego oraz do kontroli automatycznej aparatury kontrolno-pomiarowej</t>
  </si>
  <si>
    <t>Dodatkowe</t>
  </si>
  <si>
    <t xml:space="preserve">Gęstość w temp. 15°C </t>
  </si>
  <si>
    <t>Lepkość kinematyczna w temp. 20°C</t>
  </si>
  <si>
    <t xml:space="preserve">Temperatura zapłonu </t>
  </si>
  <si>
    <t xml:space="preserve">Zawartość wody </t>
  </si>
  <si>
    <t>Olej opałowy lekki</t>
  </si>
  <si>
    <t xml:space="preserve">Dostawy </t>
  </si>
  <si>
    <t>2 próbki uśrednione/tydzień dla ZMP1 i ZMP2 (1 próbka: poniedziałek – czwartek, 2 próbka: piątek – niedziela)</t>
  </si>
  <si>
    <t>3 próbki badawcze/2 tygodnie</t>
  </si>
  <si>
    <t>1 próbka/miesiąc</t>
  </si>
  <si>
    <t xml:space="preserve">1 próbka uśredniona/kwartał </t>
  </si>
  <si>
    <t>w</t>
  </si>
  <si>
    <t>Woda poddawana dekarbonizacji – akcelator nr1 lub nr2, DKR</t>
  </si>
  <si>
    <t>Badany parametr / częstość badań</t>
  </si>
  <si>
    <t>Woda zasilająca za XW</t>
  </si>
  <si>
    <t>Woda zasilająca przed ECO</t>
  </si>
  <si>
    <t>Para świeża</t>
  </si>
  <si>
    <t>Badany parametr</t>
  </si>
  <si>
    <t>Odmuliny</t>
  </si>
  <si>
    <t>Woda z odwodnienia ECO</t>
  </si>
  <si>
    <t>Kondensat w rozprężaczu atmosferycznym</t>
  </si>
  <si>
    <t>Woda chłodząca (zamknięty układ chłodzenia)</t>
  </si>
  <si>
    <t>Tabela 7. Kontrola czystości gazów w generatorach i zbiornikach stacji magazynowania wodoru.</t>
  </si>
  <si>
    <t>Gęstość [g/l]</t>
  </si>
  <si>
    <r>
      <t>CaSO</t>
    </r>
    <r>
      <rPr>
        <b/>
        <vertAlign val="subscript"/>
        <sz val="8"/>
        <color theme="1"/>
        <rFont val="Arial"/>
        <family val="2"/>
        <charset val="238"/>
      </rPr>
      <t>4</t>
    </r>
    <r>
      <rPr>
        <b/>
        <sz val="8"/>
        <color theme="1"/>
        <rFont val="Arial"/>
        <family val="2"/>
        <charset val="238"/>
      </rPr>
      <t xml:space="preserve"> x 2H</t>
    </r>
    <r>
      <rPr>
        <b/>
        <vertAlign val="subscript"/>
        <sz val="8"/>
        <color theme="1"/>
        <rFont val="Arial"/>
        <family val="2"/>
        <charset val="238"/>
      </rPr>
      <t>2</t>
    </r>
    <r>
      <rPr>
        <b/>
        <sz val="8"/>
        <color theme="1"/>
        <rFont val="Arial"/>
        <family val="2"/>
        <charset val="238"/>
      </rPr>
      <t>O</t>
    </r>
  </si>
  <si>
    <t>Zawiesina gipsowa z hydrocyklonu gipsu  absorbera C</t>
  </si>
  <si>
    <t>Odciek górny hydrocyklonu gipsu Absorbera C – budynek IOS, piętro 6</t>
  </si>
  <si>
    <t>Odciek dolny hydrocyklonu gipsu Absorbera C – budynek IOS, piętro 6</t>
  </si>
  <si>
    <t>Zawiesina gipsowa z hydrocyklonu gipsu  absorbera D</t>
  </si>
  <si>
    <t>Odciek górny hydrocyklonu gipsu Absorbera D – budynek IOS, piętro 6</t>
  </si>
  <si>
    <t>Odciek dolny hydrocyklonu gipsu Absorbera D – budynek IOS, piętro 6</t>
  </si>
  <si>
    <t>Gips</t>
  </si>
  <si>
    <t>Uśredniona próbka tygodniowa przygotowana z wszystkich dziennych próbek gipsu pobranych z taśmy dla każdej pracującej wirówki</t>
  </si>
  <si>
    <t>Ścieki z hydrocyklonu ścieków absorbera C</t>
  </si>
  <si>
    <t>Odciek górny hydrocyklonu ścieków Absorbera C – budynek IOS, piętro 2</t>
  </si>
  <si>
    <t>Odciek dolny hydrocyklonu ścieków Absorbera C – budynek IOS, piętro 2</t>
  </si>
  <si>
    <t>Ścieki z hydrocyklonu ścieków absorbera D</t>
  </si>
  <si>
    <t>Odciek górny hydrocyklonu ścieków Absorbera D – budynek IOS, piętro 2</t>
  </si>
  <si>
    <t>Odciek dolny hydrocyklonu ścieków Absorbera D – budynek IOS, piętro 2</t>
  </si>
  <si>
    <t xml:space="preserve">Zawiesina gipsowa z hydrocyklonów gipsu  </t>
  </si>
  <si>
    <t>Ścieki z hydrocyklonów ścieków</t>
  </si>
  <si>
    <t>Szlam (części stałe po oddzieleniu od ścieków)</t>
  </si>
  <si>
    <t>Odwodniony osad z wirówek dekantacyjnych</t>
  </si>
  <si>
    <t>Zbiorniki magazynowe szlamu</t>
  </si>
  <si>
    <t xml:space="preserve">Z kontenera osadów zlokalizowanego obok budynku IOS </t>
  </si>
  <si>
    <t>Tabela 12. Zakres analiz fizykochemicznych węgla kamiennego z dostaw.</t>
  </si>
  <si>
    <t>Proces</t>
  </si>
  <si>
    <r>
      <t>S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</si>
  <si>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>v,gr</t>
    </r>
  </si>
  <si>
    <r>
      <t>C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</si>
  <si>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H</t>
    </r>
    <r>
      <rPr>
        <b/>
        <vertAlign val="subscript"/>
        <sz val="11"/>
        <color rgb="FF000000"/>
        <rFont val="Arial"/>
        <family val="2"/>
        <charset val="238"/>
      </rPr>
      <t>t</t>
    </r>
    <r>
      <rPr>
        <b/>
        <vertAlign val="superscript"/>
        <sz val="11"/>
        <color rgb="FF000000"/>
        <rFont val="Arial"/>
        <family val="2"/>
        <charset val="238"/>
      </rPr>
      <t>a</t>
    </r>
  </si>
  <si>
    <r>
      <t>N</t>
    </r>
    <r>
      <rPr>
        <b/>
        <vertAlign val="superscript"/>
        <sz val="11"/>
        <color rgb="FF000000"/>
        <rFont val="Arial"/>
        <family val="2"/>
        <charset val="238"/>
      </rPr>
      <t>a</t>
    </r>
  </si>
  <si>
    <r>
      <t>V</t>
    </r>
    <r>
      <rPr>
        <b/>
        <vertAlign val="superscript"/>
        <sz val="10"/>
        <color rgb="FF000000"/>
        <rFont val="Arial"/>
        <family val="2"/>
        <charset val="238"/>
      </rPr>
      <t>a</t>
    </r>
  </si>
  <si>
    <r>
      <t xml:space="preserve">W zużyciu </t>
    </r>
    <r>
      <rPr>
        <sz val="9"/>
        <color theme="1"/>
        <rFont val="Arial"/>
        <family val="2"/>
        <charset val="238"/>
      </rPr>
      <t>(normalna eksploatacja)</t>
    </r>
  </si>
  <si>
    <r>
      <t>q</t>
    </r>
    <r>
      <rPr>
        <b/>
        <vertAlign val="subscript"/>
        <sz val="11"/>
        <color theme="1"/>
        <rFont val="Arial"/>
        <family val="2"/>
        <charset val="238"/>
      </rPr>
      <t xml:space="preserve">v,net,ar
</t>
    </r>
    <r>
      <rPr>
        <sz val="9"/>
        <color theme="1"/>
        <rFont val="Arial"/>
        <family val="2"/>
        <charset val="238"/>
      </rPr>
      <t>(z obliczeń)</t>
    </r>
  </si>
  <si>
    <t xml:space="preserve"> 1 / 9</t>
  </si>
  <si>
    <t>Co</t>
  </si>
  <si>
    <t>Cr</t>
  </si>
  <si>
    <t xml:space="preserve"> Hg</t>
  </si>
  <si>
    <t>Sb</t>
  </si>
  <si>
    <t>Tl</t>
  </si>
  <si>
    <t>jw.</t>
  </si>
  <si>
    <t xml:space="preserve">Tabela 13.1 Zakres analiz fizykochemicznych węgla kamiennego w zużyciu. </t>
  </si>
  <si>
    <t xml:space="preserve">Kontrola jakościowa węgla kamiennego w dostawach i zużyciu </t>
  </si>
  <si>
    <t xml:space="preserve">Tabela 13.2 Zakres analiz fizykochemicznych węgla kamiennego w zużyciu. </t>
  </si>
  <si>
    <t xml:space="preserve"> 1 / 16</t>
  </si>
  <si>
    <t>Stany awaryjne, dodatkowe analizy</t>
  </si>
  <si>
    <t xml:space="preserve"> As</t>
  </si>
  <si>
    <t xml:space="preserve">Tabela 14.1 Zakres dodatkowych analiz fizykochemicznych węgla kamiennego. </t>
  </si>
  <si>
    <t>Cena jednostkowa przygotowania próbki i wykonania analizy</t>
  </si>
  <si>
    <t>Cena jednostkowa za pobieranie próbki do badań [PLN]</t>
  </si>
  <si>
    <t>Cena jednostkowa analizy / pakietu analiz  [PLN]*</t>
  </si>
  <si>
    <t>Zaw. pierwiastków i tlenków w popiele z węgla</t>
  </si>
  <si>
    <t>Cena jednostkowa za przygotowanie** próbki do badań [PLN]</t>
  </si>
  <si>
    <t>**w przypadku dostarczenia próbki do badań przez Zamawiającego wynagrodzenie będzie dotyczyło tylko przygotwania próbki</t>
  </si>
  <si>
    <t>Analiza sitowa: (200µm, 90 µm, misa)</t>
  </si>
  <si>
    <t>Tabela 17. Zakres analiz fizykochemicznych oleju opałowego lekkiego.</t>
  </si>
  <si>
    <t>Kontola jakościowa pyłu węglowego z przemiału węgla kamiennego.</t>
  </si>
  <si>
    <t>Kontrola jakościowa oleju opałowego ciężkiego</t>
  </si>
  <si>
    <t>Kontrola jakościowa paliw biomasowych w zużyciu</t>
  </si>
  <si>
    <t>Stanowiska pobiercze na przenośnikach: PT1.2, PT-22, linia Agro-1</t>
  </si>
  <si>
    <r>
      <t>A</t>
    </r>
    <r>
      <rPr>
        <b/>
        <vertAlign val="subscript"/>
        <sz val="10"/>
        <color theme="1"/>
        <rFont val="Arial"/>
        <family val="2"/>
        <charset val="238"/>
      </rPr>
      <t>ar</t>
    </r>
  </si>
  <si>
    <r>
      <t>S</t>
    </r>
    <r>
      <rPr>
        <b/>
        <vertAlign val="subscript"/>
        <sz val="10"/>
        <color theme="1"/>
        <rFont val="Arial"/>
        <family val="2"/>
        <charset val="238"/>
      </rPr>
      <t>ar</t>
    </r>
  </si>
  <si>
    <r>
      <t>H</t>
    </r>
    <r>
      <rPr>
        <b/>
        <vertAlign val="subscript"/>
        <sz val="11"/>
        <color rgb="FF000000"/>
        <rFont val="Arial"/>
        <family val="2"/>
        <charset val="238"/>
      </rPr>
      <t>t</t>
    </r>
    <r>
      <rPr>
        <b/>
        <vertAlign val="superscript"/>
        <sz val="11"/>
        <color rgb="FF000000"/>
        <rFont val="Arial"/>
        <family val="2"/>
        <charset val="238"/>
      </rPr>
      <t>a</t>
    </r>
    <r>
      <rPr>
        <sz val="8"/>
        <color theme="1"/>
        <rFont val="Calibri"/>
        <family val="2"/>
        <charset val="238"/>
        <scheme val="minor"/>
      </rPr>
      <t> 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</si>
  <si>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 xml:space="preserve">v,net,ar
</t>
    </r>
    <r>
      <rPr>
        <sz val="9"/>
        <color theme="1"/>
        <rFont val="Arial"/>
        <family val="2"/>
        <charset val="238"/>
      </rPr>
      <t>(z obliczeń)</t>
    </r>
  </si>
  <si>
    <r>
      <t>C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a</t>
    </r>
  </si>
  <si>
    <t>Stanowisko pobiercze na przenośniku PT-25</t>
  </si>
  <si>
    <t>Tabela 19.1 Zakres analiz fizykochemicznych paliw biomasowych w zużyciu.</t>
  </si>
  <si>
    <t>Tabela 19.2 Zakres analiz fizykochemicznych paliw biomasowych w zużyciu.</t>
  </si>
  <si>
    <t>Cena jednostkowa za pobieranie i przygotowanie próbek [PLN]</t>
  </si>
  <si>
    <t>Wskazane przez Zamawiającego</t>
  </si>
  <si>
    <t>Metale i metaloidy</t>
  </si>
  <si>
    <t>Skład tlenkowy popiołu</t>
  </si>
  <si>
    <t>Tabela 20.1 Zakres dodatkowych analiz fizykochemicznych paliw biomasowych w zużyciu.</t>
  </si>
  <si>
    <t xml:space="preserve"> 1 / 10</t>
  </si>
  <si>
    <t>Tabela 20.2 Zakres dodatkowych analiz fizykochemicznych paliw biomasowych w zużyciu.</t>
  </si>
  <si>
    <r>
      <t>(Na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O, MgO, AI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, SiO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P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5</t>
    </r>
    <r>
      <rPr>
        <sz val="8"/>
        <color theme="1"/>
        <rFont val="Arial"/>
        <family val="2"/>
        <charset val="238"/>
      </rPr>
      <t>, SO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, K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O, CaO, TiO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MnO, Fe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)</t>
    </r>
  </si>
  <si>
    <t>Zakres prac</t>
  </si>
  <si>
    <t>Pobieranie ręczne z przenośnika PT-25 próbek pierwotnych nie rzadziej niż co 2 godziny w trakcie ciągłej pracy układu podawania biomasy, przygotowanie próbki uśrednionej dobowej do badań i próbki archiwalnej. Wykonanie badań dla próbki dobowej w celu oznaczenia wskazanych parametrów.</t>
  </si>
  <si>
    <t>Pobieranie ręczne z z przenośnika PT9-1 oraz PT9-2 próbek pierwotnych nie rzadziej niż co 2 godziny w trakcie ciągłej pracy układu podawania biomasy, przygotowanie próbki uśrednionej dobowej do badań i próbki archiwalnej. Wykonanie badań dla próbki dobowej w celu oznaczenia wskazanych parametrów.</t>
  </si>
  <si>
    <t>Pobieranie ręczne z przenośników PT1.2, PT-22, linia Agro-1, PT1-150  próbek pierwotnych nie rzadziej niż co 2 godziny w trakcie ciągłej pracy układu podawania biomasy, przygotowanie próbki uśrednionej dobowej do badań i próbki archiwalnej dla każdego rodzaju biomasy podawanej każdym pracującym układem pomiarowo-rozliczeniowym. Wykonanie badań w celu oznaczenia wskazanych parametrów.</t>
  </si>
  <si>
    <t>Analiza pierwiastkowa</t>
  </si>
  <si>
    <r>
      <t>X</t>
    </r>
    <r>
      <rPr>
        <b/>
        <vertAlign val="subscript"/>
        <sz val="10"/>
        <color theme="1"/>
        <rFont val="Arial"/>
        <family val="2"/>
        <charset val="238"/>
      </rPr>
      <t>B</t>
    </r>
    <r>
      <rPr>
        <b/>
        <vertAlign val="superscript"/>
        <sz val="10"/>
        <color theme="1"/>
        <rFont val="Arial"/>
        <family val="2"/>
        <charset val="238"/>
      </rPr>
      <t>daf</t>
    </r>
    <r>
      <rPr>
        <b/>
        <sz val="10"/>
        <color theme="1"/>
        <rFont val="Arial"/>
        <family val="2"/>
        <charset val="238"/>
      </rPr>
      <t>, X</t>
    </r>
    <r>
      <rPr>
        <b/>
        <vertAlign val="subscript"/>
        <sz val="10"/>
        <color theme="1"/>
        <rFont val="Arial"/>
        <family val="2"/>
        <charset val="238"/>
      </rPr>
      <t>NB</t>
    </r>
    <r>
      <rPr>
        <b/>
        <vertAlign val="superscript"/>
        <sz val="10"/>
        <color theme="1"/>
        <rFont val="Arial"/>
        <family val="2"/>
        <charset val="238"/>
      </rPr>
      <t>daf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</si>
  <si>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>i</t>
    </r>
    <r>
      <rPr>
        <b/>
        <vertAlign val="superscript"/>
        <sz val="10"/>
        <color theme="1"/>
        <rFont val="Arial"/>
        <family val="2"/>
        <charset val="238"/>
      </rPr>
      <t>r</t>
    </r>
    <r>
      <rPr>
        <b/>
        <vertAlign val="subscript"/>
        <sz val="10"/>
        <color theme="1"/>
        <rFont val="Arial"/>
        <family val="2"/>
        <charset val="238"/>
      </rPr>
      <t xml:space="preserve"> 
</t>
    </r>
    <r>
      <rPr>
        <sz val="9"/>
        <color theme="1"/>
        <rFont val="Arial"/>
        <family val="2"/>
        <charset val="238"/>
      </rPr>
      <t>(z obliczeń)</t>
    </r>
  </si>
  <si>
    <t>Odbieranie wydzielonej dobowej próbki laboratoryjnej przygotowanej przez instalację mechaniczną, przygotowanie próbki do badań i próbki archiwalnej. W przypadku niesprawnej instalacji mehanicznej pobieranie ręczne próbek pierwotnych, przygotowanie próbki do badań i archiwalnej. Wykonanie badań w celu oznaczenia wymienionych parametrów.</t>
  </si>
  <si>
    <t>W zużyciu (normalna eksploatacja)</t>
  </si>
  <si>
    <t>Węgiel kamienny (w tym muł węglowy)</t>
  </si>
  <si>
    <t xml:space="preserve">Pobieranie, przygotowanie próbki i wykonanie badań w celu oznaczenia parametrów wskazanych przez Zamawiającego.  </t>
  </si>
  <si>
    <t>Cena jednostkowa za pobieranie próbek do badań [PLN]</t>
  </si>
  <si>
    <t>Cena jednostkowa za przygotowanie** próbek do badań [PLN]</t>
  </si>
  <si>
    <t>Przygotowanie uśrednionej próbki miesięcznej (zgodnie z przekazanym schematem) i wykonanie badań w celu oznaczenia wskazanych parametrów.</t>
  </si>
  <si>
    <t xml:space="preserve">Przygotowanie próbki do badań i wykonanie badań w celu oznaczenia parametrów wskazanych przez Zamawiającego.  </t>
  </si>
  <si>
    <t>Przygotowanie uśrednionej próbki miesięcznej (zgodnie z przekazanym schematem) dla każdego rodzaju biomasy podawanej każdym pracującym układem pomiarowo-rozliczeniowym. Wykonanie badań w celu oznaczenia wskazanych parametrów.</t>
  </si>
  <si>
    <t>Pobieranie próbki, przygotowanie próbki do badań, wykonanie badań</t>
  </si>
  <si>
    <t xml:space="preserve">Pobieranie próbek, przygotowanie próbek do badań, wykonanie badań  </t>
  </si>
  <si>
    <r>
      <t>1)   Tablica armaturowa przed stacją magazynową H</t>
    </r>
    <r>
      <rPr>
        <vertAlign val="subscript"/>
        <sz val="10"/>
        <color rgb="FF000000"/>
        <rFont val="Arial"/>
        <family val="2"/>
        <charset val="238"/>
      </rPr>
      <t xml:space="preserve">2 </t>
    </r>
    <r>
      <rPr>
        <sz val="10"/>
        <color rgb="FF000000"/>
        <rFont val="Arial"/>
        <family val="2"/>
        <charset val="238"/>
      </rPr>
      <t>(zbiornik eksploatowany)</t>
    </r>
  </si>
  <si>
    <t>Sorbent wapienny (linia technologiczna nr 1 lub nr2)</t>
  </si>
  <si>
    <t>Obiegi wodno-parowe bloków energetycznych nr 1÷7 i destylatu  - normalna eksploatacja</t>
  </si>
  <si>
    <t>Obieg wodno-parowy bloku energetycznego nr 9 i destylatu - normalna eksploatacja</t>
  </si>
  <si>
    <r>
      <t>Zbiorniki magazynowe H</t>
    </r>
    <r>
      <rPr>
        <vertAlign val="subscript"/>
        <sz val="10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nr1 lub nr2</t>
    </r>
    <r>
      <rPr>
        <vertAlign val="subscript"/>
        <sz val="10"/>
        <color rgb="FF000000"/>
        <rFont val="Arial"/>
        <family val="2"/>
        <charset val="238"/>
      </rPr>
      <t xml:space="preserve"> </t>
    </r>
  </si>
  <si>
    <t>Generator</t>
  </si>
  <si>
    <r>
      <t>Zbiorniki magazynowe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nr1 lub nr2 </t>
    </r>
  </si>
  <si>
    <t>Odbieranie próbek, przygotowanie próbek do badań, wykonanie badań</t>
  </si>
  <si>
    <t>Przygotowanie uśrednionej próbki tygodniowej z wszystkich próbek dziennych, wykonanie badań</t>
  </si>
  <si>
    <r>
      <t>Z tłocz pomp cyrkulacji mleczka CaCO</t>
    </r>
    <r>
      <rPr>
        <vertAlign val="sub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– budynek IOS, piętro 2</t>
    </r>
  </si>
  <si>
    <r>
      <t>Z taśmy przenośnika pod C10/20/30, W210, z każdej pracującej wirówki (</t>
    </r>
    <r>
      <rPr>
        <u/>
        <sz val="10"/>
        <color theme="1"/>
        <rFont val="Arial"/>
        <family val="2"/>
        <charset val="238"/>
      </rPr>
      <t>średnio 2 w ruchu</t>
    </r>
    <r>
      <rPr>
        <sz val="10"/>
        <color theme="1"/>
        <rFont val="Arial"/>
        <family val="2"/>
        <charset val="238"/>
      </rPr>
      <t xml:space="preserve">) </t>
    </r>
    <r>
      <rPr>
        <b/>
        <sz val="10"/>
        <rFont val="Arial"/>
        <family val="2"/>
        <charset val="238"/>
      </rPr>
      <t xml:space="preserve">- </t>
    </r>
    <r>
      <rPr>
        <sz val="10"/>
        <rFont val="Arial"/>
        <family val="2"/>
        <charset val="238"/>
      </rPr>
      <t>budynek IOS, piętro 5</t>
    </r>
  </si>
  <si>
    <r>
      <t>Z taśmy przenośnika pod D10/20/30, W220, z każdej pracującej wirówki (</t>
    </r>
    <r>
      <rPr>
        <u/>
        <sz val="10"/>
        <color theme="1"/>
        <rFont val="Arial"/>
        <family val="2"/>
        <charset val="238"/>
      </rPr>
      <t>średnio 2 w ruchu</t>
    </r>
    <r>
      <rPr>
        <sz val="10"/>
        <color theme="1"/>
        <rFont val="Arial"/>
        <family val="2"/>
        <charset val="238"/>
      </rPr>
      <t>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- budynek IOS, piętro 5</t>
    </r>
  </si>
  <si>
    <t>Pobieranie próbek, przygotowanie próbek do badań, wykonanie badań</t>
  </si>
  <si>
    <t>Odebranie i przygotowanie próbek do badań, wykonanie badania</t>
  </si>
  <si>
    <t xml:space="preserve">Pobieranie próbek pierwotnych z każdego transportu kolejowego przez górne włazy cystern, przygotowanie próbki uśrednionej dla danej dostawy, wykonanie badań </t>
  </si>
  <si>
    <t>Pobieranie próbek pierwotnych, przygotowanie próbki do badań, wykonanie badań dla zakresu parametrów wskazanych przez Zamawiającego</t>
  </si>
  <si>
    <t>Pobieranie próbek ze zbiornika OZM, przygotowanie próbki do badań i oznaczenie gęstości oleju opałowego ciężkiego</t>
  </si>
  <si>
    <t>Pobieranie próbek pierwotnych, przygotowanie próbki do badań, wykonanie badań dla wskazanych parametrów</t>
  </si>
  <si>
    <t>Woda zdekationizowana po kationicie CD1÷3, przed desorberem</t>
  </si>
  <si>
    <t>Woda za desorberami CD1÷3</t>
  </si>
  <si>
    <t>Woda za anionitami - anionit słaby, CD3</t>
  </si>
  <si>
    <t>Woda za anionitami - anionit mocny, CD3</t>
  </si>
  <si>
    <t>Woda za anionitami CD1÷2</t>
  </si>
  <si>
    <t>Woda DEMI za dwujonitami CD1÷3</t>
  </si>
  <si>
    <t>Woda za filtrami żwirowymi 1,3 (woda uzdatniona)</t>
  </si>
  <si>
    <t>Woda za filtrami węglowymi 2,4 (woda uzdatniona)</t>
  </si>
  <si>
    <t>Woda czysta (kierowana do sieci)</t>
  </si>
  <si>
    <t>Kontrola chemiczna technologii uzdatniania do celów procesowych, socjalno-bytowych i do celów ochrony ppoż. podczas normalnej eksploatacji</t>
  </si>
  <si>
    <t>Pobieranie ręczne próbek,  przygotowanie próbek do badań, wykonanie badań</t>
  </si>
  <si>
    <r>
      <t>Przy filtrach, na odpływie - hala stacji DEMI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</si>
  <si>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Uśredniona próbka tygodniowa dla ZMP1 i ZMP2</t>
  </si>
  <si>
    <t>Zawartość części palnych</t>
  </si>
  <si>
    <t xml:space="preserve">Wyznaczona przez Zamawiającego </t>
  </si>
  <si>
    <t>Odbieranie próbek pierwotnych, przygotowanie próbki dobowej do badań dla każdego bloku, wykonanie badań</t>
  </si>
  <si>
    <t>Odbieranie próbek pierwotnych, przygotowanie próbki dobowej do badań dla wszystkich bloków, wykonanie badań</t>
  </si>
  <si>
    <t>Odbieranie próbek pierwotnych, przygotowanie próbki dobowej do badań, wykonanie badań</t>
  </si>
  <si>
    <t>Odbieranie próbek pierwotnych, przygotowanie uśrednionej próbki dobowej do badań dla prawego i lewego leja każdego bloku, wykonanie badań</t>
  </si>
  <si>
    <t>Odbieranie próbek pierwotnych, przygotowanie próbki tygodniowej do badań dla wszystkich bloków, wykonanie badań</t>
  </si>
  <si>
    <t>Odbieranie przygotowanych próbek dobowych dla każdego bloku, wykonanie badań</t>
  </si>
  <si>
    <t>Odbieranie przygotowanych próbek dobowych dla każdego bloku, przygotowanie próbki dobowej do badań dla wszystkich bloków, wykonanie badań</t>
  </si>
  <si>
    <t>Odbieranie próbek pierwotnych, przygotowanie próbki do badań, wykonanie badań</t>
  </si>
  <si>
    <t>Odbieranie próbek pierwotnych, przygotowanie uśrednionej próbki tygodniowej do badań, wykonanie badań</t>
  </si>
  <si>
    <t>Odbieranie próbek pierwotnych, przygotowanie próbki do badań, wykonanie badań dla zakresu parametrów wskazanych przez Zamawiającego</t>
  </si>
  <si>
    <t>(100µm, 10µm, 4µm, 1,5µm, misa)</t>
  </si>
  <si>
    <t>Temperatura mięknienia</t>
  </si>
  <si>
    <t>Badany parametr / ilość badań</t>
  </si>
  <si>
    <t>Stopień zmielenia</t>
  </si>
  <si>
    <t>(200 µm, 90 µm)</t>
  </si>
  <si>
    <t>Pobieranie ręczne próbek pierwotnych z jednej dostawy w danym dniu od każdego z dostawców, przygotowanie uśrednionej próbki tygodniowej i próbki archiwalnej dla każdego dostawcy, wykonanie badań dla oznaczenia wymienionych parametrów</t>
  </si>
  <si>
    <t>Pobieranie ręczne próbek pierwotnych z wskazanej przez Zamawiającego dostawy, przygotowanie uśrednionej próbki do badań i próbki archiwalnej dla danej dostawy, wykonanie badań dla zakresu parametrów wskazanych przez Zamawiającego</t>
  </si>
  <si>
    <t xml:space="preserve">zawartość amoniaku </t>
  </si>
  <si>
    <t>zawartość chlorowodoru</t>
  </si>
  <si>
    <t>zawartość wodorotlenku sodowego</t>
  </si>
  <si>
    <t>1 x dostawę stężnie substancji czynnej</t>
  </si>
  <si>
    <t>Kwas organiczny (lub inny zamiennik)</t>
  </si>
  <si>
    <t>zawartość chloru aktywnego</t>
  </si>
  <si>
    <t>Wykonanie sprawdzenia obecności chloru aktywnego dla każdego pojemnika dostarczonego z magazynu do budynku J3</t>
  </si>
  <si>
    <t>Pomiar bezpośrednio na miejscu w zależności od suszonego elementu</t>
  </si>
  <si>
    <t>1. Przygotowanie próbki laboratoryjnej z próbek pierwotnych pobranych przy użyciu mechanicznej instalacji, przygotowanie próbki do badań i próbki archiwalnej. Wykonanie badań w celu oznaczenia wymienionych parametrów.
2. W przypadku dostaw samochodowych pobieranie próbek pierwotnych, przygotowanie próbki do badań i próbki archiwalnej. Wykonanie badań w celu oznaczenia wymienionych parametrów.</t>
  </si>
  <si>
    <t>Ścieki z oczyszczalni IOS (próbka średniodobowa proporcjonalna do czasu i do przepływu)</t>
  </si>
  <si>
    <t>Woda podziemna ze studni głębinowych (z ujęcia Tursko)</t>
  </si>
  <si>
    <t>Woda do celów socjalno-bytowych (kierowana do sieci)</t>
  </si>
  <si>
    <t>Króciec pobierczy z kol. wody podziemnej w  budynku J3</t>
  </si>
  <si>
    <t>Cr6+</t>
  </si>
  <si>
    <t>Pobieranie ręczne próbki,  przygotowanie próbki do badań, wykonanie badań</t>
  </si>
  <si>
    <t>Pobieranie próbek w okresie wiosny/jesieni w czasie trwania opadu, przygotowanie uśrednionej próbki do badań z trzech próbek pobranych w odstępach 30 minutowych</t>
  </si>
  <si>
    <t xml:space="preserve">Wylot ścieków oczyszczonych (do kanału zrzutowego) </t>
  </si>
  <si>
    <t xml:space="preserve">Powietrze suszące z układów technologicznych, poddanych konserwacji suchej </t>
  </si>
  <si>
    <t>Kondensat kotła za zbiornikiem kondensatu</t>
  </si>
  <si>
    <t>Cena jednostkowa wykonania analizy / analiz [PLN]</t>
  </si>
  <si>
    <t>Tabela 23. Zakres kontroli jakościowej addytywów z dostaw.</t>
  </si>
  <si>
    <t>Tabela 25. Kontrola jakościowa substancji chemicznych dla instalacji technologicznych.</t>
  </si>
  <si>
    <t>Tabela 29. Zakres badań do kontroli chemicznej technologii uzdatniania wody do celów procesowych, socjalno-bytowych i do celów ochrony przeciwpożarowej.</t>
  </si>
  <si>
    <t>Tabela 31. Kontrola chemiczna na obecność metali i metaloidów oraz oznaczanie indeksu fenolowego w wodach i ściekach.</t>
  </si>
  <si>
    <t>B</t>
  </si>
  <si>
    <r>
      <t>Badany parametr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/ częstość badań</t>
    </r>
  </si>
  <si>
    <t xml:space="preserve">Ścieki z oczyszczalni IOS
(próbka średniodobowa proporcjonalna do czasu i do przepływu)          </t>
  </si>
  <si>
    <t>Króciec pobierczy z kol. Wody podziemnej w  budynku J3</t>
  </si>
  <si>
    <t>Cena jednostkowa za analizę [PLN]</t>
  </si>
  <si>
    <t xml:space="preserve">Pobieranie ręczne próbek,  przygotowanie próbek do badań, wykonanie badań </t>
  </si>
  <si>
    <t>Odczynniki</t>
  </si>
  <si>
    <r>
      <t>Prognozowane zużycie</t>
    </r>
    <r>
      <rPr>
        <sz val="10"/>
        <color rgb="FF000000"/>
        <rFont val="Arial"/>
        <family val="2"/>
        <charset val="238"/>
      </rPr>
      <t xml:space="preserve"> [kg] / [l]</t>
    </r>
  </si>
  <si>
    <t>Odczynniki do korekcji obiegów wodno-parowych bloków i członu ciepłowniczego nr 2</t>
  </si>
  <si>
    <t>fosforan sodu dwunastowodny techniczny</t>
  </si>
  <si>
    <t>siarczyn sodu techniczny bezwodny</t>
  </si>
  <si>
    <t>kwas octowy 80% cz.d.a.</t>
  </si>
  <si>
    <t>kwas siarkowy 95% cz.d.a.</t>
  </si>
  <si>
    <t>kwas szczawiowy cz.d.a.</t>
  </si>
  <si>
    <t>siarczan żelazowo-amonowy 6 hydrat cz.d.a.</t>
  </si>
  <si>
    <t>molibdenian sodu dihydrat cz.d.a.</t>
  </si>
  <si>
    <t>chlorek potasu cz.d.a.</t>
  </si>
  <si>
    <t>Kontrola chemiczna odpadów paleniskowych/produktów ubocznych oraz osadów z kotłów pyłowych i kotła fluidalnego</t>
  </si>
  <si>
    <t>Kontrola chemiczna technologii uzdatniania wody do celów procesowych, socjalno-bytowych i do celów ochrony przeciwpożarowej.</t>
  </si>
  <si>
    <t>Kontrola chemiczna wód i ścieków na obecność metali i metaloidów oraz oznaczanie indeksu fenolowego</t>
  </si>
  <si>
    <t xml:space="preserve"> Kontrola wilgotności osadu pofiltracyjnego z oczyszczalni wód opadowych z terenu zaplecza</t>
  </si>
  <si>
    <t>Kontrola jakościowa oleju opałowego ciężkiego i lekkiego</t>
  </si>
  <si>
    <t>Usługa</t>
  </si>
  <si>
    <t>Wynagrodzenie [PLN]</t>
  </si>
  <si>
    <t>Przygotowanie odczynników dla automatycznej aparatury kontrolno-pomiarowej</t>
  </si>
  <si>
    <t>Pomocnicze usługi chemiczne przy realizacji analiz specjalistycznych zlecanych do zewnętrznych jednostek</t>
  </si>
  <si>
    <t>Pozostałe usługi.</t>
  </si>
  <si>
    <t>Doradztwo i obsługa chemiczna przy wykonywaniu testów na instalacjach technologicznych w zakresie określonym przez programy wykonania tych testów</t>
  </si>
  <si>
    <t>Prowadzenie dokumentacji i rejestrów wyników z wykonanych badań i analiz</t>
  </si>
  <si>
    <t>Pozostałe usługi</t>
  </si>
  <si>
    <t>Nadzór i kontrola nad stosowanymi technologiami konserwacji i utrzymania układów technologicznych</t>
  </si>
  <si>
    <t>Kontrola chemiczna wód powierzchniowych i ścieków</t>
  </si>
  <si>
    <r>
      <t>Analiza chemiczna popiołu w zakresie oznaczenia zawartości SiO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Al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Fe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CaO, MgO, SO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K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O, Na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O, TiO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P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>, Mn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Cl</t>
    </r>
  </si>
  <si>
    <t xml:space="preserve">Króciec pobierczy w  budynku J3 oraz sieć w budynku F12
</t>
  </si>
  <si>
    <r>
      <t>*</t>
    </r>
    <r>
      <rPr>
        <sz val="10"/>
        <color theme="1"/>
        <rFont val="Arial"/>
        <family val="2"/>
        <charset val="238"/>
      </rPr>
      <t>- badanie próbki wykonane metodą akredytowaną 1 x miesiąc,</t>
    </r>
  </si>
  <si>
    <r>
      <t xml:space="preserve">** </t>
    </r>
    <r>
      <rPr>
        <sz val="10"/>
        <color theme="1"/>
        <rFont val="Arial"/>
        <family val="2"/>
        <charset val="238"/>
      </rPr>
      <t>- badanie próbki każdorazowo wykonane metodą akredytowaną,</t>
    </r>
  </si>
  <si>
    <t>1xk**</t>
  </si>
  <si>
    <t>1xt*</t>
  </si>
  <si>
    <t>1xm*</t>
  </si>
  <si>
    <t>Cena jednostkowa analizy / pakietu analiz  [PLN]***</t>
  </si>
  <si>
    <t>Tabela 34. Kontrola wilgotności osadu pofiltracyjnego.</t>
  </si>
  <si>
    <t>Tabela 33. Kontrola parametrów glikolu z instalacji grzewczej K9.</t>
  </si>
  <si>
    <t xml:space="preserve"> Tabela 16. Zakres analiz fizykochemicznych oleju opałowego ciężkiego.</t>
  </si>
  <si>
    <t>Tabela 9. Kontrola chemiczna pracy IOS.</t>
  </si>
  <si>
    <t>Tabela 6. Kontrola parametrów chemicznych obiegu wodnego członu ciepłowniczego nr2.</t>
  </si>
  <si>
    <t>Tabela 5. Kontrola parametrów chemicznych obiegu wodnego członu ciepłowniczego nr1.</t>
  </si>
  <si>
    <t>Zakres usług
w stanach awaryjnych i rozruchowych lub na dodatkowe zlecenie</t>
  </si>
  <si>
    <t xml:space="preserve">UWAGA! </t>
  </si>
  <si>
    <t>analiza pierwiastkowa</t>
  </si>
  <si>
    <t>*** prośba o wpisanie ceny jednostkowej dla wskazanego pakietu analiz /analizy</t>
  </si>
  <si>
    <t>* prośba o wpisanie ceny jednostkowej dla wskazanego pakietu analiz /analizy</t>
  </si>
  <si>
    <t>Wapno hydratyzowane</t>
  </si>
  <si>
    <t>Zakres usług w warunkach normalnej eksploatacji wynikającej z harmonogramu</t>
  </si>
  <si>
    <t>Kontrola jakościowa pyłu węglowego z przemiału węgla kamiennego.</t>
  </si>
  <si>
    <r>
      <t>N (NH</t>
    </r>
    <r>
      <rPr>
        <b/>
        <vertAlign val="subscript"/>
        <sz val="9"/>
        <rFont val="Arial"/>
        <family val="2"/>
        <charset val="238"/>
      </rPr>
      <t>4</t>
    </r>
    <r>
      <rPr>
        <b/>
        <sz val="9"/>
        <rFont val="Arial"/>
        <family val="2"/>
        <charset val="238"/>
      </rPr>
      <t>)</t>
    </r>
  </si>
  <si>
    <r>
      <t>SO</t>
    </r>
    <r>
      <rPr>
        <b/>
        <vertAlign val="subscript"/>
        <sz val="9"/>
        <rFont val="Arial"/>
        <family val="2"/>
        <charset val="238"/>
      </rPr>
      <t>4</t>
    </r>
  </si>
  <si>
    <r>
      <t>N (NO</t>
    </r>
    <r>
      <rPr>
        <b/>
        <vertAlign val="subscript"/>
        <sz val="9"/>
        <rFont val="Arial"/>
        <family val="2"/>
        <charset val="238"/>
      </rPr>
      <t>3</t>
    </r>
    <r>
      <rPr>
        <b/>
        <sz val="9"/>
        <rFont val="Arial"/>
        <family val="2"/>
        <charset val="238"/>
      </rPr>
      <t>)</t>
    </r>
  </si>
  <si>
    <r>
      <t>Cl</t>
    </r>
    <r>
      <rPr>
        <b/>
        <vertAlign val="subscript"/>
        <sz val="9"/>
        <rFont val="Arial"/>
        <family val="2"/>
        <charset val="238"/>
      </rPr>
      <t>wolny</t>
    </r>
  </si>
  <si>
    <r>
      <t>SO</t>
    </r>
    <r>
      <rPr>
        <b/>
        <vertAlign val="subscript"/>
        <sz val="9"/>
        <rFont val="Arial"/>
        <family val="2"/>
        <charset val="238"/>
      </rPr>
      <t>3</t>
    </r>
  </si>
  <si>
    <t xml:space="preserve"> 1 / 12</t>
  </si>
  <si>
    <t xml:space="preserve">Cena jednostkowa [PLN] </t>
  </si>
  <si>
    <t>Miałkość (pozostałość na sicie 0,045mm)</t>
  </si>
  <si>
    <t>r (10)</t>
  </si>
  <si>
    <t>3 x t</t>
  </si>
  <si>
    <t>Praca generatora – szacowana ilość:</t>
  </si>
  <si>
    <t xml:space="preserve">Postój rezerwowy i planowy generatora – szacowana ilość: </t>
  </si>
  <si>
    <t>2xt</t>
  </si>
  <si>
    <t>*kontrola wskazań tylko dla bloku nr 9</t>
  </si>
  <si>
    <r>
      <t xml:space="preserve">Części stałe [%wt] 
</t>
    </r>
    <r>
      <rPr>
        <sz val="8"/>
        <color theme="1"/>
        <rFont val="Arial"/>
        <family val="2"/>
        <charset val="238"/>
      </rPr>
      <t>z obliczeń</t>
    </r>
  </si>
  <si>
    <t>Woda DEMI w zbiornikach magazynowych (badania dla 1 zbiornika/tydzień spośród 6 zbiorników)</t>
  </si>
  <si>
    <t>(5 x t) x 2</t>
  </si>
  <si>
    <t>Pobieranie próbek,  przygotowanie próbki uśrednionej do badań, wykonanie badań</t>
  </si>
  <si>
    <t xml:space="preserve">Ścieki bytowe na dopływie do oczyszczalni mechaniczno-biologicznej </t>
  </si>
  <si>
    <t xml:space="preserve">Ścieki bytowe na odpływie z oczyszczalni mechaniczno-biologicznej </t>
  </si>
  <si>
    <t xml:space="preserve">Wody opadowe i roztopowe na dopływie do Piaskownika </t>
  </si>
  <si>
    <t>Wody opadowe i roztopowe na odpływie z Piaskownika</t>
  </si>
  <si>
    <t>Pobieranie póbek,  przygotowanie próbki do badań, wykonanie badań</t>
  </si>
  <si>
    <t>`</t>
  </si>
  <si>
    <t>1x2t*</t>
  </si>
  <si>
    <t>Pobieranie próbek osadów</t>
  </si>
  <si>
    <t>Przygotowanie próbki osadu dostarczonego luzem</t>
  </si>
  <si>
    <t>Pobieranie i przygotowanie osadu z dostarczonych rur</t>
  </si>
  <si>
    <t>Pobieranie i przygotowanie do analizy produktów korozji</t>
  </si>
  <si>
    <t>Wykonanie badań dla wskazanego zakresu parametrów</t>
  </si>
  <si>
    <t>Miejsca pobierania określone przez Zamawiającego</t>
  </si>
  <si>
    <t>v (40)</t>
  </si>
  <si>
    <t>v (10)</t>
  </si>
  <si>
    <t>y (240)</t>
  </si>
  <si>
    <t>x (56)</t>
  </si>
  <si>
    <t>z (56)</t>
  </si>
  <si>
    <t>y (8)</t>
  </si>
  <si>
    <t>x (8)</t>
  </si>
  <si>
    <t>w (66)</t>
  </si>
  <si>
    <t>x (40)</t>
  </si>
  <si>
    <t>y (16)</t>
  </si>
  <si>
    <t>x (16)</t>
  </si>
  <si>
    <t>y (24)</t>
  </si>
  <si>
    <t>t (8)</t>
  </si>
  <si>
    <t>u (8)</t>
  </si>
  <si>
    <r>
      <t>y</t>
    </r>
    <r>
      <rPr>
        <b/>
        <vertAlign val="subscript"/>
        <sz val="9"/>
        <color theme="1"/>
        <rFont val="Arial"/>
        <family val="2"/>
        <charset val="238"/>
      </rPr>
      <t>25</t>
    </r>
    <r>
      <rPr>
        <b/>
        <sz val="9"/>
        <color theme="1"/>
        <rFont val="Arial"/>
        <family val="2"/>
        <charset val="238"/>
      </rPr>
      <t>*</t>
    </r>
  </si>
  <si>
    <t>Biomasa rolna – do K9</t>
  </si>
  <si>
    <t xml:space="preserve">Tabela 27. Rodzaje odpadów paleniskowych/produktów ubocznych oraz osadów wraz z miejscem i częstością pobierania próbek oraz zakresem badań. </t>
  </si>
  <si>
    <t>Spsób pobierania próbek</t>
  </si>
  <si>
    <t xml:space="preserve">Szacowana ilość próbek laboratoryjnych / analiz </t>
  </si>
  <si>
    <t xml:space="preserve">1) Przy dostawach kolejowych - próbka dla każdej dostawy
2) Przy dostawach samochodowych - 1 próbka / dostawcę / dobę
</t>
  </si>
  <si>
    <t>1. Urządzenie mechaniczne do pobierania próbek węgla energetycznego z wagonów na WW1, WW2,
2. Pobieranie ręczne próbek węgla i mułu węglowego na placach składowych (w przypadku braku możliwości lub niedyspozycyjności urządzeń mechanicznych)</t>
  </si>
  <si>
    <t>Sposób pobierania próbek pierwotnych</t>
  </si>
  <si>
    <t>Rodzaj próbki laboratoryjnej</t>
  </si>
  <si>
    <t>Pobieranie ręczne lub za pomocą urządzenia mechanicznego z przenośników T-32 i T-41</t>
  </si>
  <si>
    <t>Próbka miesięczna</t>
  </si>
  <si>
    <t>Próbka dobowa dla każdego rodzaju biomasy</t>
  </si>
  <si>
    <t>Próbka miesięczna dla każdego rodzaju biomasy</t>
  </si>
  <si>
    <t>Rodzaj biomasy</t>
  </si>
  <si>
    <t>Biomasa leśna/rolna</t>
  </si>
  <si>
    <t xml:space="preserve">Ilość próbek laboratoryjnych / analiz </t>
  </si>
  <si>
    <t xml:space="preserve">Pobieranie próbek, przygotowanie próbek do badań, wykonanie badań / pomiar bezpośrednio na miejscu </t>
  </si>
  <si>
    <t>Punkty pobierania próbek</t>
  </si>
  <si>
    <t>Tabela 8. Kontrola jakości przemiału kamienia wapiennego i jakości sorbentu.</t>
  </si>
  <si>
    <t>Przygotowanie próbki miesięcznej (zgodnie z przekazanym schematem) i wykonanie badań w celu oznaczenia wskazanych parametrów.</t>
  </si>
  <si>
    <t>Punkty pobierania próbek pierwotnych</t>
  </si>
  <si>
    <t>Tabela 15. Zakres analiz fizykochemicznych pyłu węglowego z przemiału węgla kamiennego.</t>
  </si>
  <si>
    <t>Szacowana ilość dostaw</t>
  </si>
  <si>
    <t>Rodzaj odpadu/produktu/osadu</t>
  </si>
  <si>
    <t xml:space="preserve">Ilość próbek laboratoryjnych/ analiz </t>
  </si>
  <si>
    <t>8 próbek pierwotnych / 1 zmianę roboczą dla każdego bloku</t>
  </si>
  <si>
    <t>Rynny aeracyjne a2 i a3 przed odbiorem popiołu z I-szych stref EF</t>
  </si>
  <si>
    <t>6 próbek pierwotnych / 1 zmianę roboczą</t>
  </si>
  <si>
    <t>1 próbka pierwotna z każdego zbiornika / dobę</t>
  </si>
  <si>
    <t>1 x kwartał</t>
  </si>
  <si>
    <t xml:space="preserve">jw. </t>
  </si>
  <si>
    <r>
      <t xml:space="preserve">*** </t>
    </r>
    <r>
      <rPr>
        <sz val="10"/>
        <color theme="1"/>
        <rFont val="Arial"/>
        <family val="2"/>
        <charset val="238"/>
      </rPr>
      <t>- pobieranie próbek należy wykonać w tym samym dniu w pierwszym i trzecim tygodniu każdego miesiąca,</t>
    </r>
  </si>
  <si>
    <t>Woda z rzeki Wisła***</t>
  </si>
  <si>
    <t>Punkt pobierania próbek</t>
  </si>
  <si>
    <r>
      <t>Q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</si>
  <si>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>W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</si>
  <si>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F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</si>
  <si>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Cl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</si>
  <si>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Br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</si>
  <si>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 xml:space="preserve">metale i metaloidy </t>
    </r>
    <r>
      <rPr>
        <sz val="10"/>
        <color theme="1"/>
        <rFont val="Arial"/>
        <family val="2"/>
        <charset val="238"/>
      </rPr>
      <t>(stan suchy)</t>
    </r>
  </si>
  <si>
    <r>
      <t>metale i metaloidy</t>
    </r>
    <r>
      <rPr>
        <sz val="10"/>
        <color theme="1"/>
        <rFont val="Arial"/>
        <family val="2"/>
        <charset val="238"/>
      </rPr>
      <t xml:space="preserve"> (stan suchy)</t>
    </r>
  </si>
  <si>
    <t>(Na, Mg, Cl, AI, Si, P, K, Ca) (stan suchy)</t>
  </si>
  <si>
    <t>(As, Cd, Cr, Cu, Pb, Zn) 
(stan suchy)</t>
  </si>
  <si>
    <t>Części palne</t>
  </si>
  <si>
    <r>
      <t xml:space="preserve">Podziarno </t>
    </r>
    <r>
      <rPr>
        <sz val="9"/>
        <color theme="1"/>
        <rFont val="Arial"/>
        <family val="2"/>
        <charset val="238"/>
      </rPr>
      <t>(dla sita o wielkości oczka 20mm)</t>
    </r>
  </si>
  <si>
    <r>
      <t xml:space="preserve">1 x t </t>
    </r>
    <r>
      <rPr>
        <sz val="8"/>
        <color theme="1"/>
        <rFont val="Arial"/>
        <family val="2"/>
        <charset val="238"/>
      </rPr>
      <t/>
    </r>
  </si>
  <si>
    <r>
      <t xml:space="preserve">Zawartość tlenków </t>
    </r>
    <r>
      <rPr>
        <sz val="8"/>
        <color theme="1"/>
        <rFont val="Arial"/>
        <family val="2"/>
        <charset val="238"/>
      </rPr>
      <t>(SiO2, Al2O3, Fe2O3,CaO, MgO Na2O, K2O)</t>
    </r>
  </si>
  <si>
    <t>Z bocznego króćca układu ssącego autocysterny / górny otwór wlewowy paleto pojemnika</t>
  </si>
  <si>
    <t>Zawartość wolnego tlenku wapnia</t>
  </si>
  <si>
    <r>
      <t>Zawartość siarki - S</t>
    </r>
    <r>
      <rPr>
        <vertAlign val="subscript"/>
        <sz val="10"/>
        <color theme="1"/>
        <rFont val="Arial"/>
        <family val="2"/>
        <charset val="238"/>
      </rPr>
      <t>t</t>
    </r>
    <r>
      <rPr>
        <vertAlign val="superscript"/>
        <sz val="10"/>
        <color theme="1"/>
        <rFont val="Arial"/>
        <family val="2"/>
        <charset val="238"/>
      </rPr>
      <t>a</t>
    </r>
  </si>
  <si>
    <r>
      <t>Zawartość popiołu - A</t>
    </r>
    <r>
      <rPr>
        <vertAlign val="superscript"/>
        <sz val="10"/>
        <color theme="1"/>
        <rFont val="Arial"/>
        <family val="2"/>
        <charset val="238"/>
      </rPr>
      <t>a</t>
    </r>
  </si>
  <si>
    <t>Analiza osadu dostarczonego luzem: zawartość wilgoci, zawartość części palnych, skład tlenkowy (analiza XRF)</t>
  </si>
  <si>
    <t>Analiza osadu z dostarczonych rur: zawartość części palnych, części nierozpuszczalne w HCl, części rozpuszczalne w H2O, zawartość manganu, zawartość siarczanów, zawartość tlenków: krzemu, glinu, żelaza, tytanu, miedzi, wapnia, magnezu, cynku, sodu, potasu, zawartość fosforanów</t>
  </si>
  <si>
    <t>Analiza produktów korozji: całkowita zawartość żelaza, żelazo metaliczne, tlenek żelaza (II), tlenek żelaza (III), zawartość miedzi w przeliczeniu na CuO</t>
  </si>
  <si>
    <t>Obiegi wodno-parowe bloków energetycznych nr 1÷7 i destylatu - stany awaryjne, rozruchowe i po remontach, analizy dodatkowe</t>
  </si>
  <si>
    <t>Obieg wodno-parowy bloku energetycznego nr 9 i destylatu - stany awaryjne, rozruchowe i po remontach, analizy dodatkowe</t>
  </si>
  <si>
    <t>Tabela 2. Kontrola parametrów chemicznych obiegów wodno-parowych bloków energetycznych i destylatu w stanach awaryjnych, rozruchowych i po remontach, analizy dodatkowe.</t>
  </si>
  <si>
    <t>Stany awaryjne lub rozruchowe, analizy dodatkowe</t>
  </si>
  <si>
    <t>Stany awaryjne i remontowe, analizy dodatkowe</t>
  </si>
  <si>
    <t>Stany awaryjne, analizy dodatkowe</t>
  </si>
  <si>
    <t>Przygotowanie próbki laboratoryjnej</t>
  </si>
  <si>
    <t>Popiół lotny z K9 – stany awaryjne i rozruchowe, analizy dodatkowe</t>
  </si>
  <si>
    <t>Popiół lotny za SCR kotłów K2÷7 – stany awaryjne i rozruchowe, analizy dodatkowe</t>
  </si>
  <si>
    <t>Popiół denny z kotła fluidalnego K9 – stany awaryjne i rozruchowe, analizy dodatkowe</t>
  </si>
  <si>
    <t xml:space="preserve">W stanach awaryjnych - jw., analizy dodatkowe </t>
  </si>
  <si>
    <t>Normalna eksploatacja – pobieranie ręczne z lejów pirytowych</t>
  </si>
  <si>
    <t>Kontrola chemiczna technologii uzdatniania do celów procesowych, socjalno-bytowych i do celów ochrony ppoż. w stanach awaryjnych i rozruchowych, analizy dodatkowe</t>
  </si>
  <si>
    <t>Punkty pobierania próbek w stanach awaryjnych i do analiz dodatkowych</t>
  </si>
  <si>
    <t xml:space="preserve">Z końcowego odcinka kanału zrzutowego, przed zrzutem mieszaniny ścieków przemysłowych do rzeki Wisły </t>
  </si>
  <si>
    <t>Mieszanina ścieków przemysłowych
(próbka średniodobowa proporcjonalna do czasu i przepływu)</t>
  </si>
  <si>
    <t xml:space="preserve">Ścieki przemysłowe z płukania sit obrotowych i filtrów wody smarnej i płucznej pompowni wody chłodzącej C1  </t>
  </si>
  <si>
    <t>Ścieki przemysłowe z płukania sit obrotowych i filtrów wody smarnej i płucznej pompowni wody chłodzącej C2</t>
  </si>
  <si>
    <t>Woda powrotna z magazynu Pióry - nadmiar wody z układu hydroodpopielania do rzeki Wisły</t>
  </si>
  <si>
    <t xml:space="preserve">Oczyszczona woda opadowa i roztopowa z terenu zaplecza </t>
  </si>
  <si>
    <t>Mieszanina ścieków przemysłowych***</t>
  </si>
  <si>
    <t xml:space="preserve">Mieszanina ścieków przemysłowych  
(próbka średniodobowa proporcjonalna do czasu i przepływu)
</t>
  </si>
  <si>
    <t>2xm*</t>
  </si>
  <si>
    <t>Woda powrotna z magazynu Pióry - nadmiar wody z układu hydroodpopielania</t>
  </si>
  <si>
    <t>Wylot oczyszczonych wód opadowych i roztopowych (do kanału zrzutowego)</t>
  </si>
  <si>
    <t>Stężenie naturalnych izotopów promieniotwórczych, wskaźnik stężenia promieniotwórczego I</t>
  </si>
  <si>
    <t>Wystawianie zawiadomień o usterkach na układach technologicznych, instalacjach lub aparaturze kontrolno-pomiarowej w obszarze działania przypisanym Wykonawcy</t>
  </si>
  <si>
    <t>1x2m*</t>
  </si>
  <si>
    <t xml:space="preserve"> Tabela 30.1 Punkty pobierania i zakres badań do kontroli chemicznej gospodarki wodno-ściekowej – część 1.</t>
  </si>
  <si>
    <t xml:space="preserve"> Tabela 30.2 Punkty pobierania i zakres badań do kontroli chemicznej gospodarki wodno-ściekowej – część 2.</t>
  </si>
  <si>
    <t>Cena jednostkowa za pobieranie i przygotowanie próbek dla pojedynczej dostawy [PLN]</t>
  </si>
  <si>
    <r>
      <t>O</t>
    </r>
    <r>
      <rPr>
        <b/>
        <vertAlign val="subscript"/>
        <sz val="11"/>
        <color rgb="FF000000"/>
        <rFont val="Arial"/>
        <family val="2"/>
        <charset val="238"/>
      </rPr>
      <t>d</t>
    </r>
    <r>
      <rPr>
        <b/>
        <vertAlign val="superscript"/>
        <sz val="11"/>
        <color rgb="FF000000"/>
        <rFont val="Arial"/>
        <family val="2"/>
        <charset val="238"/>
      </rPr>
      <t xml:space="preserve">a 
</t>
    </r>
    <r>
      <rPr>
        <sz val="8"/>
        <color rgb="FF000000"/>
        <rFont val="Arial"/>
        <family val="2"/>
        <charset val="238"/>
      </rPr>
      <t>(z obliczeń)</t>
    </r>
  </si>
  <si>
    <r>
      <t>FC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(z obliczeń)</t>
    </r>
  </si>
  <si>
    <t xml:space="preserve">Ręczne pobieranie/odbieranie próbek pierwotnych, przygotowanie uśrednionej próbki do badań i próbki archiwalnej, wykonanie badań w celu oznaczenia parametrów wskazanych przez Zamawiającego.  </t>
  </si>
  <si>
    <t>Zawartość węgla</t>
  </si>
  <si>
    <t>Odbieranie próbek pierwotnych pobranych z wskazanej przez Zamawiającego dostawy, przygotowanie uśrednionej próbki do badań dla danej dostawy, wykonanie oznaczenia</t>
  </si>
  <si>
    <t>Odbieranie pobranej próbki, przygotowanie próbki do badań, wykonanie oznaczenia</t>
  </si>
  <si>
    <t>Pobieranie ręczne próbek pierwotnych z dostawy, przygotowanie uśrednionej próbki do badań dla danej dostawy, wykonanie oznaczenia</t>
  </si>
  <si>
    <t>Budynek pompowni wody do celów socjalno-bytowych – J3</t>
  </si>
  <si>
    <t>1 x dobę x 4* bloków</t>
  </si>
  <si>
    <r>
      <t xml:space="preserve">* </t>
    </r>
    <r>
      <rPr>
        <sz val="10"/>
        <color theme="1"/>
        <rFont val="Arial"/>
        <family val="2"/>
        <charset val="238"/>
      </rPr>
      <t>– przyjęta do szacowania ilość średniorocznie pracujących kotłów pyłowych to 4, ilości odpadów paleniskowych dla kotła fluidalnego (blok 9) są osobno obliczane.</t>
    </r>
  </si>
  <si>
    <r>
      <t xml:space="preserve">** </t>
    </r>
    <r>
      <rPr>
        <sz val="10"/>
        <color theme="1"/>
        <rFont val="Arial"/>
        <family val="2"/>
        <charset val="238"/>
      </rPr>
      <t>– przyjęta do szacowania ilość dni pracy bloku nr 9 wynosi 678 (uwzględniono postoje remontowe planowane),</t>
    </r>
  </si>
  <si>
    <t>Pobieranie próbek,  przygotowanie próbek do badań, wykonanie badań</t>
  </si>
  <si>
    <t>Para świeża dla K2÷K7</t>
  </si>
  <si>
    <t>Tabela 4. Kontrola wskazań automatycznych pomiarów ciągłych dla 6-ciu jednostek wytwórczych.</t>
  </si>
  <si>
    <t>frakcja &lt; 3mm</t>
  </si>
  <si>
    <t>Pobieranie ręczne próbek pierwotnych / odbieranie próbek, przygotowanie uśrednionej próbki do badań i próbki archiwalnej, wykonanie badań dla zakresu parametrów wskazanych przez Zamawiającego</t>
  </si>
  <si>
    <t xml:space="preserve"> Rodzaj addytywu</t>
  </si>
  <si>
    <t>Pobieranie próbek pierwotnych z każdej dostawy, przygotowanie uśrednionej próbki tygodniowej i próbki archiwalnej, wykonanie badań dla oznaczenia wymienionych parametrów</t>
  </si>
  <si>
    <t>Pobieranie próbek pierwotnych z wskazanej przez Zamawiającego dostawy, przygotowanie uśrednionej próbki do badań i próbki archiwalnej dla danej dostawy, wykonanie badań dla zakresu parametrów wskazanych przez Zamawiającego</t>
  </si>
  <si>
    <t>Pobieranie próbek pierwotnych / odbieranie próbek, przygotowanie uśrednionej próbki do badań i próbki archiwalnej, wykonanie badań dla zakresu parametrów wskazanych przez Zamawiającego</t>
  </si>
  <si>
    <t>Pobieranie próbek pierwotnych z każdej dostawy, przygotowanie uśrednionej próbki do badań i próbki archiwalnej dla danej dostawy, wykonanie badań  dla oznaczenia wymienionych parametrów</t>
  </si>
  <si>
    <r>
      <t xml:space="preserve">Zawartość tlenków  </t>
    </r>
    <r>
      <rPr>
        <sz val="8"/>
        <color theme="1"/>
        <rFont val="Arial"/>
        <family val="2"/>
        <charset val="238"/>
      </rPr>
      <t>(SiO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Al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, TiO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Fe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, CaO, MgO, K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O)</t>
    </r>
  </si>
  <si>
    <r>
      <t>Zawartość Ca(OH)</t>
    </r>
    <r>
      <rPr>
        <vertAlign val="subscript"/>
        <sz val="10"/>
        <rFont val="Arial"/>
        <family val="2"/>
        <charset val="238"/>
      </rPr>
      <t>2</t>
    </r>
  </si>
  <si>
    <r>
      <t>Zawartość CO</t>
    </r>
    <r>
      <rPr>
        <vertAlign val="subscript"/>
        <sz val="10"/>
        <rFont val="Arial"/>
        <family val="2"/>
        <charset val="238"/>
      </rPr>
      <t>2</t>
    </r>
  </si>
  <si>
    <t>r</t>
  </si>
  <si>
    <t>Popiół lotny z K2÷7 – normalna eksploatacja</t>
  </si>
  <si>
    <t>Popiół lotny z K2÷7 – stany awaryjne i rozruchowe, analizy dodatkowe</t>
  </si>
  <si>
    <t>Żużel z pracujących kotłów pyłowych K2÷7 - normalna eksploatacja</t>
  </si>
  <si>
    <t>Żużel z pracujących kotłów pyłowych K2÷7 – stany awaryjne i rozruchowe, analizy dodatkowe</t>
  </si>
  <si>
    <t>Wylot z kruszarek - kotłownia K2÷7, poz. 0m, wylot z kruszarek</t>
  </si>
  <si>
    <t>Osady z wycinków rur, osady z kotłów pyłowych K2÷7 i/lub kotła fluidalnego K9, osady z innych urządzeń technologicznych</t>
  </si>
  <si>
    <t xml:space="preserve"> </t>
  </si>
  <si>
    <t>Zawartość glikolu etylenowego w roztworze wodnym (%)</t>
  </si>
  <si>
    <t>Tabela 3. Kontrola parametrów chemicznych innych układów technologicznych bloków energetycznych nr 2÷7 i 9 w stanach awaryjnych, rozruchowych i po remontach, analizy dodatkowe.</t>
  </si>
  <si>
    <t>x / 9x</t>
  </si>
  <si>
    <t>x / 17x</t>
  </si>
  <si>
    <t>[1 raz/rok x 6 MW x 4 pyłoprzewody x 6 bloków uwzględnionych do obliczeń]</t>
  </si>
  <si>
    <t>Biomasa rolna – do K2÷7</t>
  </si>
  <si>
    <t>Biomasa leśna – do K2÷7</t>
  </si>
  <si>
    <t>104 / 520</t>
  </si>
  <si>
    <t>* - w celu kontroli jakości dostaw kwasu solnego i ługu sodowego do badań kierowana będzie próbka średnio z co drugiej dostawy.</t>
  </si>
  <si>
    <t>* - pomiar należy wykonać na miejscu czujnikiem konduktometrycznym w wersji przepływowej.</t>
  </si>
  <si>
    <t>Kontrola i korekcja parametrów chemicznych czyników obiegów wodno-parowych bloków 2-7 i 9 oraz stacji członu ciepłowniczego CC2 wraz z obsługą i nadzorem dedykowanych do tego celu układów technologicznych</t>
  </si>
  <si>
    <t>kwas azotowy 65% cz.d.a.</t>
  </si>
  <si>
    <t>wodorotlenek sodu cz.d.a.</t>
  </si>
  <si>
    <t>kwas solny 35-38% cz.d.a</t>
  </si>
  <si>
    <t>Kontrola chemiczna obiegów wodno-parowych bloków energetycznych nr 2-7 i 9</t>
  </si>
  <si>
    <r>
      <t>1)   H</t>
    </r>
    <r>
      <rPr>
        <vertAlign val="sub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- Stacje wymiany gazów w generatorze bloków 2÷7 i 9 – maszynownia, poz. -3,9m, oś A (dla każdego z ww. bloków)       
2)   O</t>
    </r>
    <r>
      <rPr>
        <vertAlign val="sub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– z butli będącej do dyspozycji laboratorium Wykonawcy</t>
    </r>
  </si>
  <si>
    <r>
      <t>Na, Mg, Cl, AI, Si, P, K, Ca</t>
    </r>
    <r>
      <rPr>
        <sz val="9"/>
        <color theme="1"/>
        <rFont val="Arial"/>
        <family val="2"/>
        <charset val="238"/>
      </rPr>
      <t xml:space="preserve"> (stan suchy)</t>
    </r>
  </si>
  <si>
    <t>Stanowiska pobiercze na przenośnikach: 
PT9-1 i PT9-2</t>
  </si>
  <si>
    <r>
      <t>A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sz val="10"/>
        <color theme="1"/>
        <rFont val="Arial"/>
        <family val="2"/>
        <charset val="238"/>
      </rPr>
      <t>,A</t>
    </r>
    <r>
      <rPr>
        <b/>
        <vertAlign val="subscript"/>
        <sz val="10"/>
        <color theme="1"/>
        <rFont val="Arial"/>
        <family val="2"/>
        <charset val="238"/>
      </rPr>
      <t>p</t>
    </r>
  </si>
  <si>
    <t xml:space="preserve"> 1 / 7</t>
  </si>
  <si>
    <t>Pobieranie próbek pierwotnych, przygotowanie próbki do badań, wykonanie badań</t>
  </si>
  <si>
    <t>Pobieranie ręczne z pyłoprzewodów ZM (K2÷K7), w sposób zgodny z procedurą opisaną w I/PE/E/o/36/2017</t>
  </si>
  <si>
    <t>x / 7x</t>
  </si>
  <si>
    <t xml:space="preserve">	Koszty części zamiennych w przypadku wystąpienia usterek dla urządzeń przekazanych przez Zamawiającego do realizacji usługi (m.in. XRF) wynikające z ich cen zakupu wraz z dodatkowymi kosztami zakupu i usługi montażu. </t>
  </si>
  <si>
    <t>Zgodnie z "Opisem przedmiotu zamówienia" pkt 3.8.</t>
  </si>
  <si>
    <t>SUMA ANALIZ dla 1 jednostki wytwórczej spośród bloków 2-7 pracującej 52 tygodnie</t>
  </si>
  <si>
    <t>Szacowana ilość analiz na okres 01.09.2024-31.08.2025</t>
  </si>
  <si>
    <t>Kwota za szacowaną ilość analiz na okres  01.09.2024-31.08.2025  [PLN]</t>
  </si>
  <si>
    <t xml:space="preserve">Prognozowana max ilość dodatkowych analiz na okres  01.09.2024-31.08.2025 </t>
  </si>
  <si>
    <t>Kwota za prognozowaną ilość dodatkowych analiz na okres  01.09.2024-31.08.2025  [PLN]</t>
  </si>
  <si>
    <t>Prognozowana max ilość dodatkowych analiz na okres  01.09.2024-31.08.2025</t>
  </si>
  <si>
    <t>Kwota za prognozowaną ilość dodatkowych analiz na okres  01.09.2024-31.08.2025 [PLN]</t>
  </si>
  <si>
    <t>Kwota za szacowaną ilość analiz na okres  01.09.2024-31.08.2025 [PLN]</t>
  </si>
  <si>
    <t>Prognozowana max ilość dodatkowych analiz na okres 01.09.2024-31.08.2025</t>
  </si>
  <si>
    <t>Kwota za prognozowaną max ilość dodatkowych analiz na okres 01.09.2024-31.08.2025 [PLN]</t>
  </si>
  <si>
    <t>Kwota za szacowaną ilość analiz na okres 01.09.2024-31.08.2025 [PLN]</t>
  </si>
  <si>
    <t>Kwota za prognozowaną ilość analiz dodatkowych na okres  01.09.2024-31.08.2025 [PLN]</t>
  </si>
  <si>
    <t>Prognozowana max ilość dodatkowych analiz badawczych na okres 01.09.2024-31.08.2025</t>
  </si>
  <si>
    <t>Kwota za szacowaną ilość analiz na okres 01.09.2024-31.08.2025 PLN]</t>
  </si>
  <si>
    <t xml:space="preserve">Prognozowana max ilość dodatkowych analiz na okres 01.09.2024-31.08.2025 </t>
  </si>
  <si>
    <t xml:space="preserve">Prognozowana max ilość dodatkowych analiz badawczych na okres 01.09.2024-31.08.2025 </t>
  </si>
  <si>
    <t>Kwota za prognozowaną max ilość analiz na okres 01.09.2024-31.08.2025 [PLN]</t>
  </si>
  <si>
    <t>Całkowita szacowana ilość analiz wód powierzchniowych i ścieków na okres 01.09.2024-31.08.2025</t>
  </si>
  <si>
    <t>Kwota za szacowaną ilość wszystkich analiz na okres 01.09.2024-31.08.2025 [PLN]</t>
  </si>
  <si>
    <t>Szacowana ilość pakietów analiz w celu oznaczenia Hg, As, Cu, Ni, Cd, Pb, V, Al, Ag, Zn, Crog na okres 01.09.2024-31.08.2025</t>
  </si>
  <si>
    <t>Szacowana ilość analiz boru (B) na okres 01.09.2024-31.08.2025</t>
  </si>
  <si>
    <t>Szacowana ilość oznaczenia indeksu fenolowego na okres 01.09.2024-31.08.2025</t>
  </si>
  <si>
    <t>Kwota za szacowaną ilość analiz na okres 01.09.2024-31.08.2025</t>
  </si>
  <si>
    <t>Kwota za prognozowaną max ilość dodatkowych analiz na okres 01.09.2024-31.08.2025  [PLN]</t>
  </si>
  <si>
    <t>Kwota za prognozowaną ilość dodatkowych analiz na okres 01.09.2024-31.08.2025 [PLN]</t>
  </si>
  <si>
    <t>Szacowana ilość odczynników do korekcji obiegów wodno-parowych, członu ciepłowniczego oraz do kontroli automatycznej aparatury kontrolno-pomiarowej na okres 01.09.2024-31.08.2025 [PLN]</t>
  </si>
  <si>
    <t>Prognozowana kwota za zakup odczynników chemicznych na okres 01.09.2024-31.08.2025 [PLN]</t>
  </si>
  <si>
    <t>SUMA ANALIZ dla GU9 pracującego 52 tygodnie</t>
  </si>
  <si>
    <t>SUMA ANALIZ dla 4 jednostek wytwórczych spośród bloków 2-7 pracujących 52 tygodnie</t>
  </si>
  <si>
    <t>104 / 104</t>
  </si>
  <si>
    <t>624 / 936</t>
  </si>
  <si>
    <t>52/156</t>
  </si>
  <si>
    <t>Cena jednostkowa za ręczne pobieranie próbek i przygotowanie próbek do badań [PLN]</t>
  </si>
  <si>
    <t>Cena jednostkowa za odbieranie próbek (praca automatycznej próbopobierni) i przygotowanie próbek do badań [PLN]</t>
  </si>
  <si>
    <r>
      <t xml:space="preserve">1300 </t>
    </r>
    <r>
      <rPr>
        <sz val="10"/>
        <color theme="1"/>
        <rFont val="Arial"/>
        <family val="2"/>
        <charset val="238"/>
      </rPr>
      <t xml:space="preserve">– prognozowana maksymalna ilość dodatkowych analiz dla póbek węgla kamiennego według potrzeb Zamawiającego. </t>
    </r>
  </si>
  <si>
    <r>
      <t xml:space="preserve">135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dla czynników instalacji IOS.</t>
    </r>
  </si>
  <si>
    <r>
      <t xml:space="preserve">20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w zakresie kontroli jakości przemiału kamienia wapiennego i jakości sorbentu</t>
    </r>
  </si>
  <si>
    <r>
      <t>100</t>
    </r>
    <r>
      <rPr>
        <sz val="10"/>
        <color theme="1"/>
        <rFont val="Arial"/>
        <family val="2"/>
        <charset val="238"/>
      </rPr>
      <t xml:space="preserve"> – prognozowana maksymalna ilość dodatkowych analiz gazów w generatorach i zbiornikach stacji magazynowania wodoru. </t>
    </r>
  </si>
  <si>
    <r>
      <t xml:space="preserve">710 </t>
    </r>
    <r>
      <rPr>
        <sz val="10"/>
        <color theme="1"/>
        <rFont val="Arial"/>
        <family val="2"/>
        <charset val="238"/>
      </rPr>
      <t>– prognozowana maksymalna ilość dodatkowych analiz dla CC2.</t>
    </r>
  </si>
  <si>
    <r>
      <t xml:space="preserve">8 </t>
    </r>
    <r>
      <rPr>
        <sz val="10"/>
        <color theme="1"/>
        <rFont val="Arial"/>
        <family val="2"/>
        <charset val="238"/>
      </rPr>
      <t>– prognozowana maksymalna ilość dodatkowych analiz dla CC1.</t>
    </r>
  </si>
  <si>
    <r>
      <t>585</t>
    </r>
    <r>
      <rPr>
        <sz val="10"/>
        <color theme="1"/>
        <rFont val="Arial"/>
        <family val="2"/>
        <charset val="238"/>
      </rPr>
      <t xml:space="preserve"> – prognozowana maksymalna ilość dodatkowych analiz kontrolnych automatycznych pomiarów ciągłych. </t>
    </r>
  </si>
  <si>
    <r>
      <t xml:space="preserve">6397 </t>
    </r>
    <r>
      <rPr>
        <sz val="10"/>
        <color theme="1"/>
        <rFont val="Arial"/>
        <family val="2"/>
        <charset val="238"/>
      </rPr>
      <t>– prognozowana maksymalna ilość dodatkowych analiz dla obiegów wodno-parowych bloków energetycznych nr 2÷7, 9 i destylatu.</t>
    </r>
  </si>
  <si>
    <r>
      <t xml:space="preserve">150 </t>
    </r>
    <r>
      <rPr>
        <sz val="10"/>
        <color theme="1"/>
        <rFont val="Arial"/>
        <family val="2"/>
        <charset val="238"/>
      </rPr>
      <t>–</t>
    </r>
    <r>
      <rPr>
        <sz val="11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dla innych układów technologicznych bloków energetycznych nr 2÷7 i 9.</t>
    </r>
  </si>
  <si>
    <r>
      <t xml:space="preserve">150 </t>
    </r>
    <r>
      <rPr>
        <sz val="10"/>
        <color theme="1"/>
        <rFont val="Arial"/>
        <family val="2"/>
        <charset val="238"/>
      </rPr>
      <t>– prognozowana maksymalna ilość dodatkowych analiz pyłu węglowego według potrzeb Zamawiającego</t>
    </r>
  </si>
  <si>
    <r>
      <t xml:space="preserve">12 </t>
    </r>
    <r>
      <rPr>
        <sz val="10"/>
        <color theme="1"/>
        <rFont val="Arial"/>
        <family val="2"/>
        <charset val="238"/>
      </rPr>
      <t>– prognozowana maksymalna ilość dodatkowych analiz oleju opałowego lekkiego według potrzeb Zamawiającego.</t>
    </r>
  </si>
  <si>
    <r>
      <t xml:space="preserve">14 </t>
    </r>
    <r>
      <rPr>
        <sz val="10"/>
        <color theme="1"/>
        <rFont val="Arial"/>
        <family val="2"/>
        <charset val="238"/>
      </rPr>
      <t>– prognozowana maksymalna ilość dodatkowych analiz oleju ciężkiego według potrzeb Zamawiającego,</t>
    </r>
  </si>
  <si>
    <r>
      <t xml:space="preserve">6 </t>
    </r>
    <r>
      <rPr>
        <sz val="10"/>
        <color theme="1"/>
        <rFont val="Arial"/>
        <family val="2"/>
        <charset val="238"/>
      </rPr>
      <t>– prognozowana maksymalna ilość dodatkowych analiz oznaczenia gęstości oleju ciężkiego w OZM1,2 według potrzeb Zamawiającego.</t>
    </r>
  </si>
  <si>
    <r>
      <t xml:space="preserve">540 </t>
    </r>
    <r>
      <rPr>
        <sz val="10"/>
        <color theme="1"/>
        <rFont val="Arial"/>
        <family val="2"/>
        <charset val="238"/>
      </rPr>
      <t xml:space="preserve">– prognozowana maksymalna ilość dodatkowych analiz według potrzeb Zamawiającego. </t>
    </r>
  </si>
  <si>
    <r>
      <t xml:space="preserve">6390 </t>
    </r>
    <r>
      <rPr>
        <sz val="10"/>
        <color theme="1"/>
        <rFont val="Arial"/>
        <family val="2"/>
        <charset val="238"/>
      </rPr>
      <t xml:space="preserve">– prognozowana maksymalna ilość dodatkowych analiz dla próbek biomasy podawanej do współspalania według potrzeb Zamawiającego. </t>
    </r>
  </si>
  <si>
    <t>52 / 260</t>
  </si>
  <si>
    <t>x (25) / 175</t>
  </si>
  <si>
    <t>52 / 208</t>
  </si>
  <si>
    <t>y (25) / 175</t>
  </si>
  <si>
    <t>z (30) / 150</t>
  </si>
  <si>
    <t>w (7) / 7</t>
  </si>
  <si>
    <t>30 / 180</t>
  </si>
  <si>
    <t>r (3) / 18</t>
  </si>
  <si>
    <r>
      <rPr>
        <b/>
        <sz val="10"/>
        <color theme="1"/>
        <rFont val="Arial"/>
        <family val="2"/>
        <charset val="238"/>
      </rPr>
      <t>18</t>
    </r>
    <r>
      <rPr>
        <sz val="10"/>
        <color theme="1"/>
        <rFont val="Arial"/>
        <family val="2"/>
        <charset val="238"/>
      </rPr>
      <t xml:space="preserve"> - prognozowana maksymalna ilość dodatkowych analiz dla próbek wapna hydratyzowanego.</t>
    </r>
  </si>
  <si>
    <r>
      <rPr>
        <b/>
        <sz val="10"/>
        <color theme="1"/>
        <rFont val="Arial"/>
        <family val="2"/>
        <charset val="238"/>
      </rPr>
      <t>157</t>
    </r>
    <r>
      <rPr>
        <sz val="10"/>
        <color theme="1"/>
        <rFont val="Arial"/>
        <family val="2"/>
        <charset val="238"/>
      </rPr>
      <t xml:space="preserve"> - prognozowana maksymalna ilość dodatkowych analiz dla próbek piasku,</t>
    </r>
  </si>
  <si>
    <r>
      <t>175</t>
    </r>
    <r>
      <rPr>
        <sz val="10"/>
        <color theme="1"/>
        <rFont val="Arial"/>
        <family val="2"/>
        <charset val="238"/>
      </rPr>
      <t xml:space="preserve"> - prognozowana maksymalna ilość dodatkowych analiz dla próbek kamienia wapiennego, </t>
    </r>
  </si>
  <si>
    <r>
      <t>175</t>
    </r>
    <r>
      <rPr>
        <sz val="10"/>
        <color theme="1"/>
        <rFont val="Arial"/>
        <family val="2"/>
        <charset val="238"/>
      </rPr>
      <t xml:space="preserve"> - prognozowana maksymalna ilość dodatkowych analiz dla próbek kaolinitu,</t>
    </r>
  </si>
  <si>
    <t>648 transportów</t>
  </si>
  <si>
    <t>26 transportów*</t>
  </si>
  <si>
    <t>20 transportów*</t>
  </si>
  <si>
    <t>52 dostawy z magazynu</t>
  </si>
  <si>
    <r>
      <t xml:space="preserve">30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próbek osadów do pobrania i przygotowania</t>
    </r>
  </si>
  <si>
    <r>
      <t xml:space="preserve">30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próbek osadów do wykonania analizy</t>
    </r>
  </si>
  <si>
    <r>
      <t xml:space="preserve">20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próbek osadów do pobrania</t>
    </r>
  </si>
  <si>
    <r>
      <t xml:space="preserve">306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odpadów paleniskowych/ubocznych produktów spalania</t>
    </r>
  </si>
  <si>
    <t xml:space="preserve">  4 / 16</t>
  </si>
  <si>
    <t>x (1) / (4)</t>
  </si>
  <si>
    <r>
      <t xml:space="preserve">4 </t>
    </r>
    <r>
      <rPr>
        <sz val="10"/>
        <color theme="1"/>
        <rFont val="Arial"/>
        <family val="2"/>
        <charset val="238"/>
      </rPr>
      <t>- prognozowana maksymalna ilość dodatkowych analiz.</t>
    </r>
  </si>
  <si>
    <t xml:space="preserve"> 4 / 4</t>
  </si>
  <si>
    <r>
      <t xml:space="preserve">1 </t>
    </r>
    <r>
      <rPr>
        <sz val="10"/>
        <color theme="1"/>
        <rFont val="Arial"/>
        <family val="2"/>
        <charset val="238"/>
      </rPr>
      <t>- prognozowana maksymalna ilość dodatkowych analiz.</t>
    </r>
  </si>
  <si>
    <r>
      <rPr>
        <b/>
        <sz val="10"/>
        <color theme="1"/>
        <rFont val="Arial"/>
        <family val="2"/>
        <charset val="238"/>
      </rPr>
      <t xml:space="preserve">650 </t>
    </r>
    <r>
      <rPr>
        <sz val="10"/>
        <color theme="1"/>
        <rFont val="Arial"/>
        <family val="2"/>
        <charset val="238"/>
      </rPr>
      <t>– prognozowana maksymalna ilość dodatkowych analiz wód i ścieków.</t>
    </r>
  </si>
  <si>
    <r>
      <rPr>
        <b/>
        <sz val="10"/>
        <color theme="1"/>
        <rFont val="Arial"/>
        <family val="2"/>
        <charset val="238"/>
      </rPr>
      <t>438</t>
    </r>
    <r>
      <rPr>
        <sz val="10"/>
        <color theme="1"/>
        <rFont val="Arial"/>
        <family val="2"/>
        <charset val="238"/>
      </rPr>
      <t xml:space="preserve"> – prognozowana maksymalna ilość dodatkowych analiz (w stanach awaryjnych) wód powierzchniowych i ścieków według potrzeb Zamawiającego.</t>
    </r>
  </si>
  <si>
    <r>
      <rPr>
        <b/>
        <sz val="10"/>
        <rFont val="Arial"/>
        <family val="2"/>
        <charset val="238"/>
      </rPr>
      <t>423</t>
    </r>
    <r>
      <rPr>
        <sz val="10"/>
        <color rgb="FFC0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– prognozowana maksymalna ilość dodatkowych analiz wody do celów procesowych, socjalno-bytowych i do celów ochrony ppoż..</t>
    </r>
  </si>
  <si>
    <r>
      <t xml:space="preserve">182 </t>
    </r>
    <r>
      <rPr>
        <sz val="10"/>
        <color theme="1"/>
        <rFont val="Arial"/>
        <family val="2"/>
        <charset val="238"/>
      </rPr>
      <t>– prognozowana maksymalna ilość dodatkowych analiz (w stanach awaryjnych) wód powierzchniowych i ścieków według potrzeb Zamawiającego.</t>
    </r>
  </si>
  <si>
    <t xml:space="preserve">Kwota za szacowaną ilość analiz na okres 01.09.2024-31.08.2025 [PLN] </t>
  </si>
  <si>
    <t xml:space="preserve">Kwota za prognozowaną ilość dodatkowych analiz na okres 01.09.2024-31.08.2025 [PLN] </t>
  </si>
  <si>
    <t>Tabela 1. Kontrola parametrów chemicznych obiegów wodno-parowych bloków energetycznych i destylatu podczas normalnej eksploatacji 
(w przeliczeniu dla 5-ciu jednostek wytwórczych).</t>
  </si>
  <si>
    <t xml:space="preserve">W poniższym harmonogramie:
 dla technologii uzdatniania wody do celów procesowych przyjęto:
- pracę ciągłą dla akcelatora nr1 obliczoną na 52 t/rok, akcelator nr2 przewidziany jest do pracy w przypadku przeglądu/remontu akcelatora nr1,
- pracę dwóch ciągów CD-1 i CD-2 w technologii UPCORE obliczoną dla każdego średnio na 40 t/rok,
- uwzględniono pracę trzeciego ciągu CD-3 w technologii współprądowej na 5 t/rok (praca w okresie przeglądu/remontu instalacji UPCORE oraz w czasie dużego zapotrzebowania na wodę),
- pracę instalacji filtracji w zakresie 4 filtrów żwirowych obliczoną średnio dla każdego na 40 t/rok i 2 filtrów węglowych pracujących okresowo obliczoną dla każdego na 16 t/rok,
 dla instalacji uzdatniania wody do celów p.poż przyjęto:
- pracę ciągłą dla akcelatora nr3 obliczoną na 52 t/rok,
- pracę instalacji filtracji w zakresie 2 filtrów żwirowych obliczoną dla każdego na 52 t/rok,
 dla instalacji wody do celów socjalno-bytowych przyjęto:
- pracę instalacji filtracji w zakresie 4 filtrów obliczoną średnio dla każdego na 26 t/rok,
</t>
  </si>
  <si>
    <r>
      <t xml:space="preserve">4035 </t>
    </r>
    <r>
      <rPr>
        <sz val="10"/>
        <color theme="1"/>
        <rFont val="Arial"/>
        <family val="2"/>
        <charset val="238"/>
      </rPr>
      <t xml:space="preserve">– prognozowana maksymalna ilość analiz dla próbek węgla kamiennego z dostaw według potrzeb Zamawiającego. </t>
    </r>
  </si>
  <si>
    <t>Załacznik nr 1 do Formularza informacji cenowej</t>
  </si>
  <si>
    <t>Numeracja tabel zgodna z Załacznikiem nr 1 do Opisu przedmiotu zamówienia</t>
  </si>
  <si>
    <t>Zgodnie z "Opisem przedmiotu zamówienia" pkt 3.1.1. ust. 1), 6), 7), 8), 9), 10), 11), 12); pkt 3.1.2. ust. 1), 4), 5), 6), 7), 8)</t>
  </si>
  <si>
    <t>Zgodnie z "Opisem przedmiotu zamówienia" pkt 3.2.</t>
  </si>
  <si>
    <t>Zgodnie z "Opisem przedmiotu zamówienia" pkt 3.3.</t>
  </si>
  <si>
    <t>Zgodnie z "Opisem przedmiotu zamówienia" pkt 3.4.</t>
  </si>
  <si>
    <t>Zgodnie z "Opisem przedmiotu zamówienia" pkt 3.5.</t>
  </si>
  <si>
    <t>Zgodnie z "Opisem przedmiotu zamówienia" pkt 3.6.</t>
  </si>
  <si>
    <t>Zgodnie z "Opisem przedmiotu zamówienia" pkt 3.7.</t>
  </si>
  <si>
    <t>Kwota prognozowana za ilość czynności pobierania/odbierania i przygotowania próbek do badań na okres 01.09.2024-31.08.2025 [PLN]</t>
  </si>
  <si>
    <t>Cena jednostkowa pakietu analiz [PLN]</t>
  </si>
  <si>
    <t>Kwota za szacowaną ilość czynności pobierania i przygotowania próbek na okres 01.09.2024-31.08.2025 [PLN]</t>
  </si>
  <si>
    <t>Wynagrodzenie całkowite [PLN]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</si>
</sst>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_-* #,##0_-;\-* #,##0_-;_-* &quot;-&quot;??_-;_-@_-"/>
    <numFmt numFmtId="167" formatCode="_-* #,##0.0_-;\-* #,##0.0_-;_-* &quot;-&quot;??_-;_-@_-"/>
    <numFmt numFmtId="168" formatCode="_-* #,##0\ _z_ł_-;\-* #,##0\ _z_ł_-;_-* &quot;-&quot;?\ _z_ł_-;_-@_-"/>
  </numFmts>
  <fonts count="6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vertAlign val="subscript"/>
      <sz val="10"/>
      <color rgb="FF0000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vertAlign val="subscript"/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2"/>
      <name val="Times New Roman CE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vertAlign val="subscript"/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bscript"/>
      <sz val="11"/>
      <color theme="1"/>
      <name val="Arial"/>
      <family val="2"/>
      <charset val="238"/>
    </font>
    <font>
      <b/>
      <vertAlign val="subscript"/>
      <sz val="11"/>
      <color rgb="FF000000"/>
      <name val="Arial"/>
      <family val="2"/>
      <charset val="238"/>
    </font>
    <font>
      <b/>
      <vertAlign val="superscript"/>
      <sz val="11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u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vertAlign val="subscript"/>
      <sz val="9"/>
      <name val="Arial"/>
      <family val="2"/>
      <charset val="238"/>
    </font>
    <font>
      <sz val="10"/>
      <color rgb="FFC0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vertAlign val="subscript"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4">
    <xf numFmtId="0" fontId="0" fillId="0" borderId="0"/>
    <xf numFmtId="0" fontId="29" fillId="0" borderId="0"/>
    <xf numFmtId="43" fontId="38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79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1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3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27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2" fontId="3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27" fillId="0" borderId="0" xfId="0" applyFont="1" applyFill="1" applyBorder="1"/>
    <xf numFmtId="0" fontId="35" fillId="0" borderId="0" xfId="0" applyFont="1" applyFill="1" applyBorder="1" applyAlignment="1">
      <alignment vertical="center" wrapText="1"/>
    </xf>
    <xf numFmtId="0" fontId="34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/>
    <xf numFmtId="0" fontId="33" fillId="0" borderId="0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7" fillId="0" borderId="0" xfId="0" applyFont="1" applyFill="1" applyBorder="1"/>
    <xf numFmtId="0" fontId="40" fillId="0" borderId="0" xfId="0" applyFont="1" applyFill="1" applyBorder="1"/>
    <xf numFmtId="0" fontId="40" fillId="0" borderId="16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 vertical="center" wrapText="1"/>
    </xf>
    <xf numFmtId="166" fontId="2" fillId="2" borderId="1" xfId="2" applyNumberFormat="1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166" fontId="18" fillId="2" borderId="1" xfId="2" applyNumberFormat="1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" fontId="2" fillId="2" borderId="16" xfId="0" applyNumberFormat="1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textRotation="90" wrapText="1"/>
    </xf>
    <xf numFmtId="0" fontId="40" fillId="2" borderId="16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166" fontId="12" fillId="2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6" fontId="3" fillId="0" borderId="1" xfId="2" applyNumberFormat="1" applyFont="1" applyBorder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6" fontId="37" fillId="2" borderId="1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166" fontId="37" fillId="2" borderId="1" xfId="0" applyNumberFormat="1" applyFont="1" applyFill="1" applyBorder="1" applyAlignment="1">
      <alignment vertical="center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1" fillId="6" borderId="1" xfId="0" applyFont="1" applyFill="1" applyBorder="1" applyAlignment="1">
      <alignment horizontal="center" vertical="center"/>
    </xf>
    <xf numFmtId="0" fontId="41" fillId="2" borderId="16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43" fillId="0" borderId="0" xfId="0" applyFont="1" applyFill="1" applyBorder="1"/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43" fillId="0" borderId="16" xfId="0" applyFont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center" vertical="center"/>
    </xf>
    <xf numFmtId="0" fontId="44" fillId="0" borderId="0" xfId="0" applyFont="1"/>
    <xf numFmtId="0" fontId="41" fillId="0" borderId="16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3" fillId="0" borderId="0" xfId="0" applyFont="1" applyBorder="1" applyAlignment="1">
      <alignment vertical="center" wrapText="1"/>
    </xf>
    <xf numFmtId="166" fontId="37" fillId="2" borderId="1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0" borderId="16" xfId="0" applyFont="1" applyBorder="1"/>
    <xf numFmtId="0" fontId="43" fillId="2" borderId="16" xfId="0" applyFont="1" applyFill="1" applyBorder="1" applyAlignment="1">
      <alignment vertical="center" wrapText="1"/>
    </xf>
    <xf numFmtId="0" fontId="43" fillId="0" borderId="19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1" fillId="6" borderId="1" xfId="0" applyFont="1" applyFill="1" applyBorder="1" applyAlignment="1">
      <alignment horizontal="center"/>
    </xf>
    <xf numFmtId="0" fontId="41" fillId="2" borderId="16" xfId="0" applyFont="1" applyFill="1" applyBorder="1" applyAlignment="1">
      <alignment horizontal="center"/>
    </xf>
    <xf numFmtId="0" fontId="41" fillId="0" borderId="0" xfId="0" applyFont="1"/>
    <xf numFmtId="166" fontId="37" fillId="2" borderId="1" xfId="0" applyNumberFormat="1" applyFont="1" applyFill="1" applyBorder="1" applyAlignment="1">
      <alignment horizontal="center" vertical="center" wrapText="1"/>
    </xf>
    <xf numFmtId="166" fontId="3" fillId="2" borderId="16" xfId="2" applyNumberFormat="1" applyFont="1" applyFill="1" applyBorder="1" applyAlignment="1">
      <alignment horizontal="center" vertical="center"/>
    </xf>
    <xf numFmtId="0" fontId="43" fillId="0" borderId="16" xfId="0" applyFont="1" applyFill="1" applyBorder="1"/>
    <xf numFmtId="0" fontId="43" fillId="2" borderId="16" xfId="0" applyFont="1" applyFill="1" applyBorder="1"/>
    <xf numFmtId="0" fontId="43" fillId="0" borderId="0" xfId="0" applyFont="1" applyAlignment="1">
      <alignment horizontal="center"/>
    </xf>
    <xf numFmtId="166" fontId="12" fillId="0" borderId="0" xfId="2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/>
    </xf>
    <xf numFmtId="166" fontId="12" fillId="0" borderId="1" xfId="2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6" fontId="41" fillId="6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vertical="center" wrapText="1"/>
    </xf>
    <xf numFmtId="166" fontId="3" fillId="6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6" fontId="41" fillId="6" borderId="1" xfId="2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16" fontId="2" fillId="0" borderId="1" xfId="0" applyNumberFormat="1" applyFont="1" applyFill="1" applyBorder="1" applyAlignment="1">
      <alignment horizontal="center" vertical="center" wrapText="1"/>
    </xf>
    <xf numFmtId="166" fontId="3" fillId="6" borderId="1" xfId="2" applyNumberFormat="1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3" fillId="0" borderId="0" xfId="0" applyFont="1" applyAlignment="1">
      <alignment horizontal="left"/>
    </xf>
    <xf numFmtId="0" fontId="0" fillId="0" borderId="0" xfId="0" applyAlignment="1">
      <alignment horizontal="left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6" fontId="3" fillId="6" borderId="5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166" fontId="12" fillId="0" borderId="0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41" fillId="2" borderId="16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6" fontId="3" fillId="2" borderId="1" xfId="2" applyNumberFormat="1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166" fontId="3" fillId="2" borderId="1" xfId="2" quotePrefix="1" applyNumberFormat="1" applyFont="1" applyFill="1" applyBorder="1" applyAlignment="1">
      <alignment horizontal="center" vertical="center" wrapText="1"/>
    </xf>
    <xf numFmtId="166" fontId="3" fillId="2" borderId="16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6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6" fontId="42" fillId="6" borderId="1" xfId="2" applyNumberFormat="1" applyFont="1" applyFill="1" applyBorder="1" applyAlignment="1">
      <alignment vertical="center" wrapText="1"/>
    </xf>
    <xf numFmtId="166" fontId="37" fillId="2" borderId="1" xfId="2" applyNumberFormat="1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6" fontId="37" fillId="2" borderId="1" xfId="0" applyNumberFormat="1" applyFont="1" applyFill="1" applyBorder="1"/>
    <xf numFmtId="166" fontId="37" fillId="0" borderId="0" xfId="0" applyNumberFormat="1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66" fontId="12" fillId="2" borderId="1" xfId="2" applyNumberFormat="1" applyFont="1" applyFill="1" applyBorder="1" applyAlignment="1">
      <alignment vertical="center" wrapText="1"/>
    </xf>
    <xf numFmtId="166" fontId="8" fillId="2" borderId="1" xfId="2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43" fontId="8" fillId="2" borderId="1" xfId="0" applyNumberFormat="1" applyFont="1" applyFill="1" applyBorder="1" applyAlignment="1">
      <alignment horizontal="center" vertical="center"/>
    </xf>
    <xf numFmtId="43" fontId="3" fillId="2" borderId="1" xfId="2" applyFont="1" applyFill="1" applyBorder="1"/>
    <xf numFmtId="0" fontId="19" fillId="0" borderId="1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/>
    <xf numFmtId="166" fontId="3" fillId="0" borderId="0" xfId="2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166" fontId="3" fillId="0" borderId="1" xfId="2" quotePrefix="1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41" fillId="5" borderId="1" xfId="2" applyNumberFormat="1" applyFont="1" applyFill="1" applyBorder="1" applyAlignment="1">
      <alignment horizontal="center" vertical="center" wrapText="1"/>
    </xf>
    <xf numFmtId="166" fontId="12" fillId="2" borderId="1" xfId="2" applyNumberFormat="1" applyFont="1" applyFill="1" applyBorder="1" applyAlignment="1">
      <alignment horizontal="center" vertical="center"/>
    </xf>
    <xf numFmtId="1" fontId="41" fillId="6" borderId="1" xfId="0" applyNumberFormat="1" applyFont="1" applyFill="1" applyBorder="1" applyAlignment="1">
      <alignment horizontal="center" vertical="center" wrapText="1"/>
    </xf>
    <xf numFmtId="0" fontId="40" fillId="6" borderId="16" xfId="0" applyFont="1" applyFill="1" applyBorder="1" applyAlignment="1">
      <alignment vertical="center" wrapText="1"/>
    </xf>
    <xf numFmtId="0" fontId="40" fillId="3" borderId="16" xfId="0" applyFont="1" applyFill="1" applyBorder="1" applyAlignment="1">
      <alignment vertical="center" wrapText="1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6" fontId="3" fillId="2" borderId="1" xfId="2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/>
    </xf>
    <xf numFmtId="166" fontId="12" fillId="0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7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56" fillId="0" borderId="0" xfId="0" applyFont="1"/>
    <xf numFmtId="0" fontId="11" fillId="2" borderId="16" xfId="0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7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66" fontId="8" fillId="2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37" fillId="0" borderId="0" xfId="2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0" fillId="0" borderId="0" xfId="0" applyFont="1"/>
    <xf numFmtId="166" fontId="31" fillId="0" borderId="0" xfId="0" applyNumberFormat="1" applyFont="1"/>
    <xf numFmtId="166" fontId="43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7" fillId="0" borderId="0" xfId="0" applyFont="1"/>
    <xf numFmtId="0" fontId="57" fillId="0" borderId="0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textRotation="90" wrapText="1"/>
    </xf>
    <xf numFmtId="0" fontId="58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vertical="center" wrapText="1"/>
    </xf>
    <xf numFmtId="166" fontId="0" fillId="0" borderId="0" xfId="0" applyNumberFormat="1"/>
    <xf numFmtId="164" fontId="0" fillId="0" borderId="0" xfId="0" applyNumberFormat="1"/>
    <xf numFmtId="0" fontId="3" fillId="0" borderId="0" xfId="0" applyFont="1" applyBorder="1" applyAlignment="1">
      <alignment horizontal="left" vertical="center"/>
    </xf>
    <xf numFmtId="166" fontId="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40" fillId="0" borderId="16" xfId="0" applyFont="1" applyFill="1" applyBorder="1" applyAlignment="1">
      <alignment vertical="center" wrapText="1"/>
    </xf>
    <xf numFmtId="0" fontId="59" fillId="0" borderId="0" xfId="0" applyFont="1" applyFill="1" applyAlignment="1">
      <alignment vertical="center" wrapText="1"/>
    </xf>
    <xf numFmtId="0" fontId="59" fillId="0" borderId="0" xfId="0" applyFont="1" applyAlignment="1">
      <alignment vertical="center" wrapText="1"/>
    </xf>
    <xf numFmtId="16" fontId="2" fillId="0" borderId="0" xfId="0" applyNumberFormat="1" applyFont="1" applyFill="1" applyBorder="1" applyAlignment="1">
      <alignment horizontal="center" vertical="center" wrapText="1"/>
    </xf>
    <xf numFmtId="166" fontId="37" fillId="0" borderId="0" xfId="2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 applyAlignment="1">
      <alignment horizontal="center" vertical="center" wrapText="1"/>
    </xf>
    <xf numFmtId="166" fontId="40" fillId="0" borderId="0" xfId="2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166" fontId="0" fillId="0" borderId="0" xfId="0" applyNumberFormat="1" applyFill="1" applyBorder="1"/>
    <xf numFmtId="165" fontId="0" fillId="0" borderId="0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/>
    </xf>
    <xf numFmtId="166" fontId="14" fillId="6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12" fillId="5" borderId="1" xfId="0" applyNumberFormat="1" applyFont="1" applyFill="1" applyBorder="1" applyAlignment="1">
      <alignment horizontal="center" vertical="center" wrapText="1"/>
    </xf>
    <xf numFmtId="168" fontId="3" fillId="6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6" fontId="1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0" fillId="0" borderId="0" xfId="2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41" fillId="5" borderId="1" xfId="0" applyNumberFormat="1" applyFont="1" applyFill="1" applyBorder="1" applyAlignment="1">
      <alignment horizontal="center" vertical="center" wrapText="1"/>
    </xf>
    <xf numFmtId="166" fontId="12" fillId="0" borderId="1" xfId="2" applyNumberFormat="1" applyFont="1" applyBorder="1" applyAlignment="1">
      <alignment horizontal="center" vertical="center"/>
    </xf>
    <xf numFmtId="166" fontId="12" fillId="0" borderId="0" xfId="2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3" fillId="0" borderId="16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0" fillId="0" borderId="0" xfId="2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1" fillId="5" borderId="1" xfId="0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42" fillId="6" borderId="1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2" fontId="4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0" fontId="3" fillId="0" borderId="0" xfId="0" applyNumberFormat="1" applyFont="1" applyBorder="1" applyAlignment="1">
      <alignment vertical="center" wrapText="1"/>
    </xf>
    <xf numFmtId="10" fontId="3" fillId="0" borderId="0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10" fontId="3" fillId="0" borderId="0" xfId="0" applyNumberFormat="1" applyFont="1"/>
    <xf numFmtId="10" fontId="3" fillId="0" borderId="0" xfId="0" applyNumberFormat="1" applyFont="1" applyAlignment="1">
      <alignment horizontal="center"/>
    </xf>
    <xf numFmtId="166" fontId="37" fillId="2" borderId="1" xfId="2" applyNumberFormat="1" applyFont="1" applyFill="1" applyBorder="1" applyAlignment="1">
      <alignment horizontal="center" vertical="center" wrapText="1"/>
    </xf>
    <xf numFmtId="0" fontId="0" fillId="0" borderId="0" xfId="0" applyBorder="1"/>
    <xf numFmtId="166" fontId="41" fillId="0" borderId="0" xfId="2" applyNumberFormat="1" applyFont="1" applyFill="1" applyBorder="1" applyAlignment="1">
      <alignment horizontal="center" vertical="center"/>
    </xf>
    <xf numFmtId="166" fontId="0" fillId="0" borderId="0" xfId="0" applyNumberFormat="1" applyBorder="1"/>
    <xf numFmtId="166" fontId="0" fillId="0" borderId="0" xfId="0" applyNumberFormat="1" applyFill="1" applyBorder="1" applyAlignment="1">
      <alignment horizontal="center" vertical="center"/>
    </xf>
    <xf numFmtId="166" fontId="47" fillId="0" borderId="15" xfId="0" applyNumberFormat="1" applyFont="1" applyBorder="1" applyAlignment="1">
      <alignment vertical="center" wrapText="1"/>
    </xf>
    <xf numFmtId="166" fontId="10" fillId="0" borderId="0" xfId="2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66" fontId="26" fillId="0" borderId="0" xfId="0" applyNumberFormat="1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1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2" fillId="0" borderId="0" xfId="2" applyNumberFormat="1" applyFont="1" applyFill="1" applyBorder="1" applyAlignment="1">
      <alignment vertical="center" wrapText="1"/>
    </xf>
    <xf numFmtId="166" fontId="37" fillId="0" borderId="0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37" fillId="0" borderId="0" xfId="0" applyNumberFormat="1" applyFont="1" applyFill="1" applyBorder="1" applyAlignment="1">
      <alignment horizontal="center" vertical="center"/>
    </xf>
    <xf numFmtId="166" fontId="43" fillId="0" borderId="0" xfId="0" applyNumberFormat="1" applyFont="1" applyFill="1" applyBorder="1"/>
    <xf numFmtId="166" fontId="2" fillId="0" borderId="0" xfId="2" applyNumberFormat="1" applyFont="1" applyFill="1" applyBorder="1" applyAlignment="1">
      <alignment vertical="center" wrapText="1"/>
    </xf>
    <xf numFmtId="167" fontId="43" fillId="0" borderId="0" xfId="2" applyNumberFormat="1" applyFont="1" applyFill="1" applyBorder="1" applyAlignment="1">
      <alignment horizontal="center" vertical="center" wrapText="1"/>
    </xf>
    <xf numFmtId="166" fontId="43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67" fillId="0" borderId="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0" fontId="68" fillId="0" borderId="0" xfId="0" applyFont="1" applyFill="1" applyBorder="1" applyAlignment="1">
      <alignment vertical="center" wrapText="1"/>
    </xf>
    <xf numFmtId="166" fontId="3" fillId="10" borderId="1" xfId="2" quotePrefix="1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43" fontId="8" fillId="10" borderId="1" xfId="2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36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1" fontId="2" fillId="11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vertical="center" wrapText="1"/>
    </xf>
    <xf numFmtId="0" fontId="2" fillId="11" borderId="5" xfId="0" applyFont="1" applyFill="1" applyBorder="1" applyAlignment="1">
      <alignment horizontal="center" vertical="center"/>
    </xf>
    <xf numFmtId="165" fontId="2" fillId="11" borderId="1" xfId="0" applyNumberFormat="1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2" fontId="19" fillId="11" borderId="1" xfId="0" applyNumberFormat="1" applyFont="1" applyFill="1" applyBorder="1" applyAlignment="1">
      <alignment horizontal="center" vertical="center"/>
    </xf>
    <xf numFmtId="2" fontId="14" fillId="11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3" fillId="2" borderId="4" xfId="2" applyNumberFormat="1" applyFont="1" applyFill="1" applyBorder="1" applyAlignment="1">
      <alignment horizontal="center" vertical="center" wrapText="1"/>
    </xf>
    <xf numFmtId="166" fontId="3" fillId="2" borderId="9" xfId="2" applyNumberFormat="1" applyFont="1" applyFill="1" applyBorder="1" applyAlignment="1">
      <alignment horizontal="center" vertical="center" wrapText="1"/>
    </xf>
    <xf numFmtId="166" fontId="3" fillId="2" borderId="2" xfId="2" applyNumberFormat="1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166" fontId="3" fillId="2" borderId="4" xfId="2" applyNumberFormat="1" applyFont="1" applyFill="1" applyBorder="1" applyAlignment="1">
      <alignment horizontal="center" vertical="center"/>
    </xf>
    <xf numFmtId="166" fontId="3" fillId="2" borderId="9" xfId="2" applyNumberFormat="1" applyFont="1" applyFill="1" applyBorder="1" applyAlignment="1">
      <alignment horizontal="center" vertical="center"/>
    </xf>
    <xf numFmtId="166" fontId="3" fillId="2" borderId="2" xfId="2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left" vertical="center" wrapText="1"/>
    </xf>
    <xf numFmtId="0" fontId="54" fillId="2" borderId="9" xfId="0" applyFont="1" applyFill="1" applyBorder="1" applyAlignment="1">
      <alignment horizontal="left" vertical="center" wrapText="1"/>
    </xf>
    <xf numFmtId="0" fontId="54" fillId="2" borderId="2" xfId="0" applyFont="1" applyFill="1" applyBorder="1" applyAlignment="1">
      <alignment horizontal="left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6" fontId="12" fillId="2" borderId="4" xfId="2" applyNumberFormat="1" applyFont="1" applyFill="1" applyBorder="1" applyAlignment="1">
      <alignment horizontal="center" vertical="center"/>
    </xf>
    <xf numFmtId="166" fontId="12" fillId="2" borderId="9" xfId="2" applyNumberFormat="1" applyFont="1" applyFill="1" applyBorder="1" applyAlignment="1">
      <alignment horizontal="center" vertical="center"/>
    </xf>
    <xf numFmtId="166" fontId="12" fillId="2" borderId="2" xfId="2" applyNumberFormat="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4" fillId="11" borderId="4" xfId="0" applyFont="1" applyFill="1" applyBorder="1" applyAlignment="1">
      <alignment horizontal="center"/>
    </xf>
    <xf numFmtId="0" fontId="14" fillId="11" borderId="9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1" fillId="5" borderId="4" xfId="0" applyFont="1" applyFill="1" applyBorder="1" applyAlignment="1">
      <alignment horizontal="center" vertical="center" wrapText="1"/>
    </xf>
    <xf numFmtId="0" fontId="41" fillId="5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66" fontId="37" fillId="2" borderId="4" xfId="2" applyNumberFormat="1" applyFont="1" applyFill="1" applyBorder="1" applyAlignment="1">
      <alignment horizontal="center" vertical="center" wrapText="1"/>
    </xf>
    <xf numFmtId="166" fontId="37" fillId="2" borderId="2" xfId="2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166" fontId="12" fillId="2" borderId="4" xfId="2" applyNumberFormat="1" applyFont="1" applyFill="1" applyBorder="1" applyAlignment="1">
      <alignment horizontal="center" vertical="center" wrapText="1"/>
    </xf>
    <xf numFmtId="166" fontId="12" fillId="2" borderId="9" xfId="2" applyNumberFormat="1" applyFont="1" applyFill="1" applyBorder="1" applyAlignment="1">
      <alignment horizontal="center" vertical="center" wrapText="1"/>
    </xf>
    <xf numFmtId="166" fontId="12" fillId="2" borderId="2" xfId="2" applyNumberFormat="1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6" fontId="3" fillId="5" borderId="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3" fillId="5" borderId="9" xfId="0" applyNumberFormat="1" applyFont="1" applyFill="1" applyBorder="1" applyAlignment="1">
      <alignment horizontal="center" vertical="center" wrapText="1"/>
    </xf>
    <xf numFmtId="166" fontId="3" fillId="5" borderId="2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43" fontId="8" fillId="11" borderId="5" xfId="2" applyNumberFormat="1" applyFont="1" applyFill="1" applyBorder="1" applyAlignment="1">
      <alignment horizontal="center" vertical="center" wrapText="1"/>
    </xf>
    <xf numFmtId="43" fontId="8" fillId="11" borderId="3" xfId="2" applyNumberFormat="1" applyFont="1" applyFill="1" applyBorder="1" applyAlignment="1">
      <alignment horizontal="center" vertical="center" wrapText="1"/>
    </xf>
    <xf numFmtId="43" fontId="8" fillId="11" borderId="6" xfId="2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44" fillId="0" borderId="4" xfId="3" applyFont="1" applyBorder="1" applyAlignment="1">
      <alignment horizontal="center" vertical="center" wrapText="1"/>
    </xf>
    <xf numFmtId="0" fontId="44" fillId="0" borderId="9" xfId="3" applyFont="1" applyBorder="1" applyAlignment="1">
      <alignment horizontal="center" vertical="center" wrapText="1"/>
    </xf>
    <xf numFmtId="0" fontId="44" fillId="0" borderId="2" xfId="3" applyFont="1" applyBorder="1" applyAlignment="1">
      <alignment horizontal="center" vertical="center" wrapText="1"/>
    </xf>
    <xf numFmtId="0" fontId="44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4" fillId="0" borderId="1" xfId="3" applyFont="1" applyBorder="1" applyAlignment="1">
      <alignment horizontal="center" vertical="center"/>
    </xf>
    <xf numFmtId="0" fontId="44" fillId="0" borderId="4" xfId="3" applyFont="1" applyFill="1" applyBorder="1" applyAlignment="1">
      <alignment horizontal="center" vertical="center" wrapText="1"/>
    </xf>
    <xf numFmtId="0" fontId="44" fillId="0" borderId="9" xfId="3" applyFont="1" applyFill="1" applyBorder="1" applyAlignment="1">
      <alignment horizontal="center" vertical="center" wrapText="1"/>
    </xf>
    <xf numFmtId="0" fontId="44" fillId="0" borderId="2" xfId="3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12" borderId="4" xfId="2" applyNumberFormat="1" applyFont="1" applyFill="1" applyBorder="1" applyAlignment="1">
      <alignment horizontal="center" vertical="center" wrapText="1"/>
    </xf>
    <xf numFmtId="166" fontId="3" fillId="12" borderId="9" xfId="2" applyNumberFormat="1" applyFont="1" applyFill="1" applyBorder="1" applyAlignment="1">
      <alignment horizontal="center" vertical="center" wrapText="1"/>
    </xf>
    <xf numFmtId="166" fontId="3" fillId="12" borderId="2" xfId="2" applyNumberFormat="1" applyFont="1" applyFill="1" applyBorder="1" applyAlignment="1">
      <alignment horizontal="center" vertical="center" wrapText="1"/>
    </xf>
  </cellXfs>
  <cellStyles count="4">
    <cellStyle name="Dziesiętny" xfId="2" builtinId="3"/>
    <cellStyle name="Hiperłącze" xfId="3" builtinId="8"/>
    <cellStyle name="Normalny" xfId="0" builtinId="0"/>
    <cellStyle name="Normalny_Rejestr" xfId="1" xr:uid="{00000000-0005-0000-0000-000003000000}"/>
  </cellStyles>
  <dxfs count="0"/>
  <tableStyles count="0" defaultTableStyle="TableStyleMedium2" defaultPivotStyle="PivotStyleLight16"/>
  <colors>
    <mruColors>
      <color rgb="FFFFCC00"/>
      <color rgb="FFCC3300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10"/>
  <sheetViews>
    <sheetView tabSelected="1" zoomScaleNormal="100" zoomScaleSheetLayoutView="80" workbookViewId="0">
      <selection activeCell="Q17" sqref="Q17"/>
    </sheetView>
  </sheetViews>
  <sheetFormatPr defaultRowHeight="15.5" x14ac:dyDescent="0.35"/>
  <cols>
    <col min="1" max="9" width="8.81640625" style="338"/>
    <col min="10" max="10" width="8.81640625" style="144"/>
  </cols>
  <sheetData>
    <row r="4" spans="1:10" x14ac:dyDescent="0.35">
      <c r="A4" s="558" t="s">
        <v>854</v>
      </c>
      <c r="B4" s="558"/>
      <c r="C4" s="558"/>
      <c r="D4" s="558"/>
      <c r="E4" s="558"/>
      <c r="F4" s="558"/>
      <c r="G4" s="558"/>
      <c r="H4" s="558"/>
      <c r="I4" s="558"/>
      <c r="J4" s="558"/>
    </row>
    <row r="5" spans="1:10" x14ac:dyDescent="0.35">
      <c r="A5" s="540"/>
      <c r="B5" s="540"/>
      <c r="C5" s="540"/>
      <c r="D5" s="540"/>
      <c r="E5" s="540"/>
      <c r="F5" s="540"/>
      <c r="G5" s="540"/>
      <c r="H5" s="540"/>
      <c r="I5" s="540"/>
      <c r="J5" s="335"/>
    </row>
    <row r="6" spans="1:10" x14ac:dyDescent="0.35">
      <c r="A6" s="540"/>
      <c r="B6" s="540"/>
      <c r="C6" s="540"/>
      <c r="D6" s="540"/>
      <c r="E6" s="540"/>
      <c r="F6" s="540"/>
      <c r="G6" s="540"/>
      <c r="H6" s="540"/>
      <c r="I6" s="540"/>
      <c r="J6" s="335"/>
    </row>
    <row r="7" spans="1:10" x14ac:dyDescent="0.35">
      <c r="A7" s="540"/>
      <c r="B7" s="540"/>
      <c r="C7" s="540"/>
      <c r="D7" s="540"/>
      <c r="E7" s="540"/>
      <c r="F7" s="540"/>
      <c r="G7" s="540"/>
      <c r="H7" s="540"/>
      <c r="I7" s="540"/>
      <c r="J7" s="335"/>
    </row>
    <row r="9" spans="1:10" x14ac:dyDescent="0.35">
      <c r="A9" s="337" t="s">
        <v>577</v>
      </c>
    </row>
    <row r="10" spans="1:10" ht="14.5" x14ac:dyDescent="0.35">
      <c r="A10" s="559" t="s">
        <v>855</v>
      </c>
      <c r="B10" s="559"/>
      <c r="C10" s="559"/>
      <c r="D10" s="559"/>
      <c r="E10" s="559"/>
      <c r="F10" s="559"/>
      <c r="G10" s="559"/>
      <c r="H10" s="559"/>
      <c r="I10" s="559"/>
      <c r="J10" s="559"/>
    </row>
  </sheetData>
  <mergeCells count="2">
    <mergeCell ref="A4:J4"/>
    <mergeCell ref="A10:J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"/>
  <sheetViews>
    <sheetView zoomScale="80" zoomScaleNormal="80" workbookViewId="0">
      <selection activeCell="D31" sqref="D31"/>
    </sheetView>
  </sheetViews>
  <sheetFormatPr defaultRowHeight="14.5" x14ac:dyDescent="0.35"/>
  <cols>
    <col min="1" max="1" width="16.54296875" customWidth="1"/>
    <col min="2" max="2" width="35.453125" customWidth="1"/>
    <col min="3" max="3" width="37.54296875" customWidth="1"/>
    <col min="4" max="4" width="37.453125" customWidth="1"/>
  </cols>
  <sheetData>
    <row r="1" spans="1:8" s="236" customFormat="1" x14ac:dyDescent="0.35">
      <c r="A1" s="209" t="s">
        <v>650</v>
      </c>
      <c r="B1" s="235"/>
      <c r="C1" s="235"/>
      <c r="D1" s="235"/>
      <c r="E1" s="235"/>
    </row>
    <row r="2" spans="1:8" ht="21.65" customHeight="1" x14ac:dyDescent="0.35">
      <c r="A2" s="563" t="s">
        <v>80</v>
      </c>
      <c r="B2" s="563" t="s">
        <v>632</v>
      </c>
      <c r="C2" s="563" t="s">
        <v>438</v>
      </c>
      <c r="D2" s="206" t="s">
        <v>354</v>
      </c>
      <c r="E2" s="10"/>
    </row>
    <row r="3" spans="1:8" ht="21.65" customHeight="1" x14ac:dyDescent="0.35">
      <c r="A3" s="563"/>
      <c r="B3" s="563"/>
      <c r="C3" s="563"/>
      <c r="D3" s="215" t="s">
        <v>416</v>
      </c>
      <c r="E3" s="10"/>
    </row>
    <row r="4" spans="1:8" ht="15" customHeight="1" x14ac:dyDescent="0.35">
      <c r="A4" s="578" t="s">
        <v>33</v>
      </c>
      <c r="B4" s="579"/>
      <c r="C4" s="579"/>
      <c r="D4" s="580"/>
      <c r="E4" s="10"/>
    </row>
    <row r="5" spans="1:8" ht="43" customHeight="1" x14ac:dyDescent="0.35">
      <c r="A5" s="471" t="s">
        <v>88</v>
      </c>
      <c r="B5" s="212" t="s">
        <v>767</v>
      </c>
      <c r="C5" s="249" t="s">
        <v>469</v>
      </c>
      <c r="D5" s="208" t="s">
        <v>750</v>
      </c>
      <c r="E5" s="19"/>
    </row>
    <row r="6" spans="1:8" ht="17" customHeight="1" x14ac:dyDescent="0.35">
      <c r="A6" s="672" t="s">
        <v>772</v>
      </c>
      <c r="B6" s="673"/>
      <c r="C6" s="674"/>
      <c r="D6" s="401">
        <v>144</v>
      </c>
      <c r="E6" s="19"/>
    </row>
    <row r="7" spans="1:8" ht="17" customHeight="1" x14ac:dyDescent="0.35">
      <c r="A7" s="686" t="s">
        <v>318</v>
      </c>
      <c r="B7" s="687"/>
      <c r="C7" s="688"/>
      <c r="D7" s="544"/>
      <c r="E7" s="11"/>
      <c r="F7" s="17"/>
    </row>
    <row r="8" spans="1:8" ht="17" customHeight="1" x14ac:dyDescent="0.35">
      <c r="A8" s="675" t="s">
        <v>781</v>
      </c>
      <c r="B8" s="676"/>
      <c r="C8" s="677"/>
      <c r="D8" s="214">
        <f>D7*D6</f>
        <v>0</v>
      </c>
      <c r="E8" s="11"/>
      <c r="F8" s="390"/>
    </row>
    <row r="9" spans="1:8" ht="15" customHeight="1" x14ac:dyDescent="0.35">
      <c r="A9" s="578" t="s">
        <v>688</v>
      </c>
      <c r="B9" s="579"/>
      <c r="C9" s="579"/>
      <c r="D9" s="580"/>
      <c r="E9" s="10"/>
      <c r="F9" s="17"/>
    </row>
    <row r="10" spans="1:8" ht="30.5" customHeight="1" x14ac:dyDescent="0.35">
      <c r="A10" s="471" t="s">
        <v>88</v>
      </c>
      <c r="B10" s="212" t="s">
        <v>29</v>
      </c>
      <c r="C10" s="249" t="s">
        <v>469</v>
      </c>
      <c r="D10" s="208" t="s">
        <v>20</v>
      </c>
      <c r="E10" s="19"/>
      <c r="F10" s="17"/>
      <c r="H10" s="373"/>
    </row>
    <row r="11" spans="1:8" ht="15.65" customHeight="1" x14ac:dyDescent="0.35">
      <c r="A11" s="685" t="s">
        <v>783</v>
      </c>
      <c r="B11" s="685"/>
      <c r="C11" s="685"/>
      <c r="D11" s="401">
        <v>150</v>
      </c>
      <c r="E11" s="102"/>
      <c r="F11" s="447"/>
      <c r="H11" s="373"/>
    </row>
    <row r="12" spans="1:8" ht="15.65" customHeight="1" x14ac:dyDescent="0.35">
      <c r="A12" s="686" t="s">
        <v>318</v>
      </c>
      <c r="B12" s="687"/>
      <c r="C12" s="688"/>
      <c r="D12" s="544"/>
      <c r="E12" s="11"/>
      <c r="F12" s="15"/>
    </row>
    <row r="13" spans="1:8" ht="15.5" customHeight="1" x14ac:dyDescent="0.35">
      <c r="A13" s="689" t="s">
        <v>780</v>
      </c>
      <c r="B13" s="690"/>
      <c r="C13" s="691"/>
      <c r="D13" s="214">
        <f>D12*D11</f>
        <v>0</v>
      </c>
      <c r="E13" s="11"/>
      <c r="F13" s="390"/>
    </row>
    <row r="14" spans="1:8" x14ac:dyDescent="0.35">
      <c r="A14" s="36" t="s">
        <v>814</v>
      </c>
      <c r="B14" s="144"/>
      <c r="C14" s="144"/>
      <c r="D14" s="144"/>
      <c r="E14" s="144"/>
    </row>
    <row r="16" spans="1:8" x14ac:dyDescent="0.35">
      <c r="C16" s="121"/>
      <c r="D16" s="501"/>
    </row>
    <row r="17" spans="3:4" x14ac:dyDescent="0.35">
      <c r="C17" s="121"/>
      <c r="D17" s="501"/>
    </row>
  </sheetData>
  <mergeCells count="11">
    <mergeCell ref="A11:C11"/>
    <mergeCell ref="A12:C12"/>
    <mergeCell ref="A13:C13"/>
    <mergeCell ref="A9:D9"/>
    <mergeCell ref="C2:C3"/>
    <mergeCell ref="A2:A3"/>
    <mergeCell ref="B2:B3"/>
    <mergeCell ref="A6:C6"/>
    <mergeCell ref="A7:C7"/>
    <mergeCell ref="A8:C8"/>
    <mergeCell ref="A4:D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9"/>
  <sheetViews>
    <sheetView zoomScale="80" zoomScaleNormal="80" workbookViewId="0">
      <selection activeCell="E41" sqref="E40:E41"/>
    </sheetView>
  </sheetViews>
  <sheetFormatPr defaultRowHeight="14.5" x14ac:dyDescent="0.35"/>
  <cols>
    <col min="1" max="1" width="12.453125" customWidth="1"/>
    <col min="2" max="2" width="16.81640625" customWidth="1"/>
    <col min="3" max="3" width="57.1796875" customWidth="1"/>
    <col min="4" max="4" width="11.81640625" customWidth="1"/>
    <col min="5" max="5" width="13.54296875" customWidth="1"/>
    <col min="6" max="6" width="11.1796875" customWidth="1"/>
    <col min="7" max="7" width="11.81640625" customWidth="1"/>
    <col min="8" max="8" width="11.1796875" customWidth="1"/>
    <col min="9" max="9" width="11.90625" customWidth="1"/>
    <col min="10" max="10" width="11.81640625" customWidth="1"/>
    <col min="11" max="11" width="15.81640625" customWidth="1"/>
    <col min="12" max="12" width="16.54296875" customWidth="1"/>
    <col min="13" max="13" width="13.81640625" customWidth="1"/>
  </cols>
  <sheetData>
    <row r="1" spans="1:16" x14ac:dyDescent="0.35">
      <c r="A1" s="209" t="s">
        <v>572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6" ht="15" customHeight="1" x14ac:dyDescent="0.35">
      <c r="A2" s="563" t="s">
        <v>80</v>
      </c>
      <c r="B2" s="563" t="s">
        <v>81</v>
      </c>
      <c r="C2" s="563" t="s">
        <v>438</v>
      </c>
      <c r="D2" s="628" t="s">
        <v>354</v>
      </c>
      <c r="E2" s="629"/>
      <c r="F2" s="629"/>
      <c r="G2" s="629"/>
      <c r="H2" s="629"/>
      <c r="I2" s="629"/>
      <c r="J2" s="629"/>
      <c r="K2" s="630"/>
      <c r="L2" s="563" t="s">
        <v>633</v>
      </c>
      <c r="N2" s="10"/>
      <c r="O2" s="10"/>
      <c r="P2" s="144"/>
    </row>
    <row r="3" spans="1:16" ht="40.5" customHeight="1" x14ac:dyDescent="0.35">
      <c r="A3" s="563"/>
      <c r="B3" s="563"/>
      <c r="C3" s="563"/>
      <c r="D3" s="252" t="s">
        <v>319</v>
      </c>
      <c r="E3" s="252" t="s">
        <v>320</v>
      </c>
      <c r="F3" s="252" t="s">
        <v>321</v>
      </c>
      <c r="G3" s="252" t="s">
        <v>322</v>
      </c>
      <c r="H3" s="252" t="s">
        <v>323</v>
      </c>
      <c r="I3" s="252" t="s">
        <v>324</v>
      </c>
      <c r="J3" s="252" t="s">
        <v>717</v>
      </c>
      <c r="K3" s="252" t="s">
        <v>89</v>
      </c>
      <c r="L3" s="563"/>
      <c r="N3" s="144"/>
      <c r="O3" s="144"/>
      <c r="P3" s="144"/>
    </row>
    <row r="4" spans="1:16" ht="48.5" customHeight="1" x14ac:dyDescent="0.35">
      <c r="A4" s="471" t="s">
        <v>79</v>
      </c>
      <c r="B4" s="193" t="s">
        <v>325</v>
      </c>
      <c r="C4" s="246" t="s">
        <v>470</v>
      </c>
      <c r="D4" s="87" t="s">
        <v>304</v>
      </c>
      <c r="E4" s="87" t="s">
        <v>304</v>
      </c>
      <c r="F4" s="87" t="s">
        <v>304</v>
      </c>
      <c r="G4" s="87" t="s">
        <v>304</v>
      </c>
      <c r="H4" s="87" t="s">
        <v>304</v>
      </c>
      <c r="I4" s="87" t="s">
        <v>304</v>
      </c>
      <c r="J4" s="87" t="s">
        <v>304</v>
      </c>
      <c r="K4" s="87" t="s">
        <v>29</v>
      </c>
      <c r="L4" s="237" t="s">
        <v>765</v>
      </c>
      <c r="N4" s="144"/>
      <c r="O4" s="144"/>
      <c r="P4" s="144"/>
    </row>
    <row r="5" spans="1:16" ht="15.5" customHeight="1" x14ac:dyDescent="0.35">
      <c r="A5" s="672" t="s">
        <v>772</v>
      </c>
      <c r="B5" s="673"/>
      <c r="C5" s="674"/>
      <c r="D5" s="210">
        <v>8</v>
      </c>
      <c r="E5" s="478">
        <v>8</v>
      </c>
      <c r="F5" s="478">
        <v>8</v>
      </c>
      <c r="G5" s="478">
        <v>8</v>
      </c>
      <c r="H5" s="478">
        <v>8</v>
      </c>
      <c r="I5" s="478">
        <v>8</v>
      </c>
      <c r="J5" s="478">
        <v>8</v>
      </c>
      <c r="K5" s="88" t="s">
        <v>29</v>
      </c>
      <c r="L5" s="324">
        <f>SUM(D5:K5)</f>
        <v>56</v>
      </c>
      <c r="M5" s="17"/>
      <c r="N5" s="511"/>
      <c r="O5" s="144"/>
      <c r="P5" s="144"/>
    </row>
    <row r="6" spans="1:16" ht="15.5" customHeight="1" x14ac:dyDescent="0.35">
      <c r="A6" s="686" t="s">
        <v>328</v>
      </c>
      <c r="B6" s="687"/>
      <c r="C6" s="688"/>
      <c r="D6" s="544"/>
      <c r="E6" s="542"/>
      <c r="F6" s="542"/>
      <c r="G6" s="542"/>
      <c r="H6" s="542"/>
      <c r="I6" s="542"/>
      <c r="J6" s="542"/>
      <c r="K6" s="544" t="s">
        <v>29</v>
      </c>
      <c r="L6" s="103"/>
      <c r="M6" s="17"/>
      <c r="N6" s="512"/>
      <c r="O6" s="144"/>
      <c r="P6" s="144"/>
    </row>
    <row r="7" spans="1:16" ht="16.5" customHeight="1" x14ac:dyDescent="0.35">
      <c r="A7" s="675" t="s">
        <v>781</v>
      </c>
      <c r="B7" s="676"/>
      <c r="C7" s="677"/>
      <c r="D7" s="479">
        <f t="shared" ref="D7:J7" si="0">D6*D5</f>
        <v>0</v>
      </c>
      <c r="E7" s="479">
        <f t="shared" si="0"/>
        <v>0</v>
      </c>
      <c r="F7" s="479">
        <f t="shared" si="0"/>
        <v>0</v>
      </c>
      <c r="G7" s="479">
        <f t="shared" si="0"/>
        <v>0</v>
      </c>
      <c r="H7" s="479">
        <f t="shared" si="0"/>
        <v>0</v>
      </c>
      <c r="I7" s="479">
        <f t="shared" si="0"/>
        <v>0</v>
      </c>
      <c r="J7" s="495">
        <f t="shared" si="0"/>
        <v>0</v>
      </c>
      <c r="K7" s="321" t="s">
        <v>29</v>
      </c>
      <c r="L7" s="502">
        <f>SUM(D7:K7)</f>
        <v>0</v>
      </c>
      <c r="M7" s="17"/>
      <c r="N7" s="390"/>
      <c r="O7" s="144"/>
      <c r="P7" s="144"/>
    </row>
    <row r="8" spans="1:16" ht="55" customHeight="1" x14ac:dyDescent="0.35">
      <c r="A8" s="471" t="s">
        <v>79</v>
      </c>
      <c r="B8" s="128" t="s">
        <v>90</v>
      </c>
      <c r="C8" s="246" t="s">
        <v>471</v>
      </c>
      <c r="D8" s="208" t="s">
        <v>20</v>
      </c>
      <c r="E8" s="208" t="s">
        <v>20</v>
      </c>
      <c r="F8" s="208" t="s">
        <v>20</v>
      </c>
      <c r="G8" s="208" t="s">
        <v>20</v>
      </c>
      <c r="H8" s="208" t="s">
        <v>20</v>
      </c>
      <c r="I8" s="208" t="s">
        <v>20</v>
      </c>
      <c r="J8" s="449" t="s">
        <v>20</v>
      </c>
      <c r="K8" s="208" t="s">
        <v>29</v>
      </c>
      <c r="L8" s="123" t="s">
        <v>768</v>
      </c>
      <c r="N8" s="144"/>
      <c r="O8" s="144"/>
      <c r="P8" s="144"/>
    </row>
    <row r="9" spans="1:16" ht="15.5" customHeight="1" x14ac:dyDescent="0.35">
      <c r="A9" s="573" t="s">
        <v>783</v>
      </c>
      <c r="B9" s="598"/>
      <c r="C9" s="574"/>
      <c r="D9" s="412">
        <v>2</v>
      </c>
      <c r="E9" s="412">
        <v>2</v>
      </c>
      <c r="F9" s="412">
        <v>2</v>
      </c>
      <c r="G9" s="412">
        <v>2</v>
      </c>
      <c r="H9" s="412">
        <v>2</v>
      </c>
      <c r="I9" s="412">
        <v>2</v>
      </c>
      <c r="J9" s="412">
        <v>2</v>
      </c>
      <c r="K9" s="101" t="s">
        <v>29</v>
      </c>
      <c r="L9" s="461">
        <f>SUM(D9:J9)</f>
        <v>14</v>
      </c>
      <c r="N9" s="144"/>
      <c r="O9" s="144"/>
      <c r="P9" s="144"/>
    </row>
    <row r="10" spans="1:16" ht="15.5" customHeight="1" x14ac:dyDescent="0.35">
      <c r="A10" s="686" t="s">
        <v>318</v>
      </c>
      <c r="B10" s="687"/>
      <c r="C10" s="688"/>
      <c r="D10" s="544"/>
      <c r="E10" s="544"/>
      <c r="F10" s="544"/>
      <c r="G10" s="544"/>
      <c r="H10" s="544"/>
      <c r="I10" s="542"/>
      <c r="J10" s="542"/>
      <c r="K10" s="498" t="s">
        <v>29</v>
      </c>
      <c r="L10" s="103"/>
      <c r="N10" s="144"/>
      <c r="O10" s="144"/>
      <c r="P10" s="144"/>
    </row>
    <row r="11" spans="1:16" ht="15.5" customHeight="1" x14ac:dyDescent="0.35">
      <c r="A11" s="675" t="s">
        <v>780</v>
      </c>
      <c r="B11" s="676"/>
      <c r="C11" s="677"/>
      <c r="D11" s="321">
        <f>D10*D9</f>
        <v>0</v>
      </c>
      <c r="E11" s="330">
        <f t="shared" ref="E11:J11" si="1">E10*E9</f>
        <v>0</v>
      </c>
      <c r="F11" s="330">
        <f t="shared" si="1"/>
        <v>0</v>
      </c>
      <c r="G11" s="330">
        <f t="shared" si="1"/>
        <v>0</v>
      </c>
      <c r="H11" s="330">
        <f t="shared" si="1"/>
        <v>0</v>
      </c>
      <c r="I11" s="330">
        <f t="shared" si="1"/>
        <v>0</v>
      </c>
      <c r="J11" s="480">
        <f t="shared" si="1"/>
        <v>0</v>
      </c>
      <c r="K11" s="330" t="s">
        <v>29</v>
      </c>
      <c r="L11" s="157">
        <f>SUM(D11:J11)</f>
        <v>0</v>
      </c>
      <c r="N11" s="144"/>
      <c r="O11" s="144"/>
      <c r="P11" s="144"/>
    </row>
    <row r="12" spans="1:16" ht="45.5" customHeight="1" x14ac:dyDescent="0.35">
      <c r="A12" s="471" t="s">
        <v>79</v>
      </c>
      <c r="B12" s="212" t="s">
        <v>91</v>
      </c>
      <c r="C12" s="246" t="s">
        <v>472</v>
      </c>
      <c r="D12" s="208" t="s">
        <v>29</v>
      </c>
      <c r="E12" s="208" t="s">
        <v>29</v>
      </c>
      <c r="F12" s="208" t="s">
        <v>29</v>
      </c>
      <c r="G12" s="208" t="s">
        <v>29</v>
      </c>
      <c r="H12" s="208" t="s">
        <v>29</v>
      </c>
      <c r="I12" s="212" t="s">
        <v>29</v>
      </c>
      <c r="J12" s="450" t="s">
        <v>29</v>
      </c>
      <c r="K12" s="208" t="s">
        <v>92</v>
      </c>
      <c r="L12" s="123" t="s">
        <v>327</v>
      </c>
      <c r="N12" s="144"/>
      <c r="O12" s="144"/>
      <c r="P12" s="144"/>
    </row>
    <row r="13" spans="1:16" ht="14" customHeight="1" x14ac:dyDescent="0.35">
      <c r="A13" s="573" t="s">
        <v>783</v>
      </c>
      <c r="B13" s="598"/>
      <c r="C13" s="574"/>
      <c r="D13" s="211" t="s">
        <v>29</v>
      </c>
      <c r="E13" s="211" t="s">
        <v>29</v>
      </c>
      <c r="F13" s="211" t="s">
        <v>29</v>
      </c>
      <c r="G13" s="211" t="s">
        <v>29</v>
      </c>
      <c r="H13" s="211" t="s">
        <v>29</v>
      </c>
      <c r="I13" s="238" t="s">
        <v>29</v>
      </c>
      <c r="J13" s="238" t="s">
        <v>29</v>
      </c>
      <c r="K13" s="88">
        <v>6</v>
      </c>
      <c r="L13" s="155">
        <f>K13</f>
        <v>6</v>
      </c>
      <c r="N13" s="144"/>
      <c r="O13" s="144"/>
      <c r="P13" s="144"/>
    </row>
    <row r="14" spans="1:16" ht="14" customHeight="1" x14ac:dyDescent="0.35">
      <c r="A14" s="686" t="s">
        <v>318</v>
      </c>
      <c r="B14" s="687"/>
      <c r="C14" s="688"/>
      <c r="D14" s="216" t="s">
        <v>29</v>
      </c>
      <c r="E14" s="216" t="s">
        <v>29</v>
      </c>
      <c r="F14" s="216" t="s">
        <v>29</v>
      </c>
      <c r="G14" s="216" t="s">
        <v>29</v>
      </c>
      <c r="H14" s="216" t="s">
        <v>29</v>
      </c>
      <c r="I14" s="239" t="s">
        <v>29</v>
      </c>
      <c r="J14" s="239" t="s">
        <v>29</v>
      </c>
      <c r="K14" s="544"/>
      <c r="L14" s="103"/>
      <c r="N14" s="144"/>
      <c r="O14" s="144"/>
      <c r="P14" s="144"/>
    </row>
    <row r="15" spans="1:16" ht="14" customHeight="1" x14ac:dyDescent="0.35">
      <c r="A15" s="675" t="s">
        <v>780</v>
      </c>
      <c r="B15" s="676"/>
      <c r="C15" s="677"/>
      <c r="D15" s="216" t="s">
        <v>29</v>
      </c>
      <c r="E15" s="216" t="s">
        <v>29</v>
      </c>
      <c r="F15" s="216" t="s">
        <v>29</v>
      </c>
      <c r="G15" s="216" t="s">
        <v>29</v>
      </c>
      <c r="H15" s="216" t="s">
        <v>29</v>
      </c>
      <c r="I15" s="239" t="s">
        <v>29</v>
      </c>
      <c r="J15" s="239" t="s">
        <v>29</v>
      </c>
      <c r="K15" s="213">
        <f>K14*K13</f>
        <v>0</v>
      </c>
      <c r="L15" s="157">
        <f>K15</f>
        <v>0</v>
      </c>
      <c r="N15" s="144"/>
      <c r="O15" s="144"/>
      <c r="P15" s="144"/>
    </row>
    <row r="16" spans="1:16" x14ac:dyDescent="0.35">
      <c r="A16" s="3" t="s">
        <v>816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</row>
    <row r="17" spans="1:16" x14ac:dyDescent="0.35">
      <c r="A17" s="3" t="s">
        <v>817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</row>
    <row r="18" spans="1:16" x14ac:dyDescent="0.35">
      <c r="A18" s="7"/>
      <c r="B18" s="144"/>
      <c r="C18" s="105"/>
      <c r="D18" s="500"/>
      <c r="E18" s="500"/>
      <c r="F18" s="500"/>
      <c r="G18" s="500"/>
      <c r="H18" s="500"/>
      <c r="I18" s="500"/>
      <c r="J18" s="500"/>
      <c r="K18" s="500"/>
      <c r="L18" s="144"/>
      <c r="M18" s="144"/>
      <c r="N18" s="144"/>
      <c r="O18" s="144"/>
      <c r="P18" s="144"/>
    </row>
    <row r="19" spans="1:16" ht="17.5" customHeight="1" x14ac:dyDescent="0.35">
      <c r="A19" s="3" t="s">
        <v>417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44"/>
      <c r="N19" s="144"/>
      <c r="O19" s="144"/>
      <c r="P19" s="144"/>
    </row>
    <row r="20" spans="1:16" ht="17.5" customHeight="1" x14ac:dyDescent="0.35">
      <c r="A20" s="591" t="s">
        <v>0</v>
      </c>
      <c r="B20" s="591" t="s">
        <v>387</v>
      </c>
      <c r="C20" s="563" t="s">
        <v>438</v>
      </c>
      <c r="D20" s="662" t="s">
        <v>354</v>
      </c>
      <c r="E20" s="663"/>
      <c r="F20" s="663"/>
      <c r="G20" s="663"/>
      <c r="H20" s="663"/>
      <c r="I20" s="664"/>
      <c r="J20" s="600" t="s">
        <v>633</v>
      </c>
      <c r="K20" s="602"/>
      <c r="L20" s="144"/>
      <c r="M20" s="144"/>
      <c r="N20" s="144"/>
      <c r="O20" s="144"/>
      <c r="P20" s="144"/>
    </row>
    <row r="21" spans="1:16" ht="39" customHeight="1" x14ac:dyDescent="0.35">
      <c r="A21" s="591"/>
      <c r="B21" s="591"/>
      <c r="C21" s="563"/>
      <c r="D21" s="251" t="s">
        <v>342</v>
      </c>
      <c r="E21" s="251" t="s">
        <v>343</v>
      </c>
      <c r="F21" s="251" t="s">
        <v>344</v>
      </c>
      <c r="G21" s="251" t="s">
        <v>322</v>
      </c>
      <c r="H21" s="251" t="s">
        <v>345</v>
      </c>
      <c r="I21" s="251" t="s">
        <v>324</v>
      </c>
      <c r="J21" s="603"/>
      <c r="K21" s="605"/>
      <c r="L21" s="144"/>
      <c r="M21" s="144"/>
      <c r="N21" s="144"/>
      <c r="O21" s="144"/>
      <c r="P21" s="144"/>
    </row>
    <row r="22" spans="1:16" ht="35" customHeight="1" x14ac:dyDescent="0.35">
      <c r="A22" s="128" t="s">
        <v>346</v>
      </c>
      <c r="B22" s="128" t="s">
        <v>347</v>
      </c>
      <c r="C22" s="246" t="s">
        <v>473</v>
      </c>
      <c r="D22" s="435" t="s">
        <v>20</v>
      </c>
      <c r="E22" s="435" t="s">
        <v>20</v>
      </c>
      <c r="F22" s="435" t="s">
        <v>20</v>
      </c>
      <c r="G22" s="435" t="s">
        <v>20</v>
      </c>
      <c r="H22" s="435" t="s">
        <v>20</v>
      </c>
      <c r="I22" s="435" t="s">
        <v>20</v>
      </c>
      <c r="J22" s="641" t="s">
        <v>326</v>
      </c>
      <c r="K22" s="642"/>
      <c r="L22" s="144"/>
      <c r="M22" s="144"/>
      <c r="N22" s="144"/>
      <c r="O22" s="144"/>
      <c r="P22" s="144"/>
    </row>
    <row r="23" spans="1:16" ht="15.5" customHeight="1" x14ac:dyDescent="0.35">
      <c r="A23" s="615" t="s">
        <v>783</v>
      </c>
      <c r="B23" s="616"/>
      <c r="C23" s="617"/>
      <c r="D23" s="129">
        <v>2</v>
      </c>
      <c r="E23" s="129">
        <v>2</v>
      </c>
      <c r="F23" s="129">
        <v>2</v>
      </c>
      <c r="G23" s="129">
        <v>2</v>
      </c>
      <c r="H23" s="129">
        <v>2</v>
      </c>
      <c r="I23" s="129">
        <v>2</v>
      </c>
      <c r="J23" s="692">
        <f>SUM(D23:I23)</f>
        <v>12</v>
      </c>
      <c r="K23" s="693"/>
      <c r="L23" s="144"/>
      <c r="M23" s="144"/>
      <c r="N23" s="144"/>
      <c r="O23" s="144"/>
      <c r="P23" s="144"/>
    </row>
    <row r="24" spans="1:16" ht="15.5" customHeight="1" x14ac:dyDescent="0.35">
      <c r="A24" s="686" t="s">
        <v>318</v>
      </c>
      <c r="B24" s="687"/>
      <c r="C24" s="688"/>
      <c r="D24" s="550"/>
      <c r="E24" s="544"/>
      <c r="F24" s="544"/>
      <c r="G24" s="544"/>
      <c r="H24" s="544"/>
      <c r="I24" s="544"/>
      <c r="J24" s="694"/>
      <c r="K24" s="695"/>
      <c r="L24" s="144"/>
      <c r="M24" s="144"/>
      <c r="N24" s="144"/>
      <c r="O24" s="144"/>
      <c r="P24" s="144"/>
    </row>
    <row r="25" spans="1:16" ht="15.5" customHeight="1" x14ac:dyDescent="0.35">
      <c r="A25" s="675" t="s">
        <v>780</v>
      </c>
      <c r="B25" s="676"/>
      <c r="C25" s="677"/>
      <c r="D25" s="321">
        <f>D24*D23</f>
        <v>0</v>
      </c>
      <c r="E25" s="330">
        <f t="shared" ref="E25:I25" si="2">E24*E23</f>
        <v>0</v>
      </c>
      <c r="F25" s="330">
        <f t="shared" si="2"/>
        <v>0</v>
      </c>
      <c r="G25" s="330">
        <f t="shared" si="2"/>
        <v>0</v>
      </c>
      <c r="H25" s="330">
        <f t="shared" si="2"/>
        <v>0</v>
      </c>
      <c r="I25" s="330">
        <f t="shared" si="2"/>
        <v>0</v>
      </c>
      <c r="J25" s="696">
        <f>SUM(D25:I25)</f>
        <v>0</v>
      </c>
      <c r="K25" s="697"/>
      <c r="L25" s="144"/>
      <c r="M25" s="144"/>
      <c r="N25" s="144"/>
      <c r="O25" s="144"/>
      <c r="P25" s="144"/>
    </row>
    <row r="26" spans="1:16" ht="17.5" customHeight="1" x14ac:dyDescent="0.35">
      <c r="A26" s="3" t="s">
        <v>815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44"/>
      <c r="N26" s="144"/>
      <c r="O26" s="144"/>
      <c r="P26" s="144"/>
    </row>
    <row r="27" spans="1:16" ht="17.5" customHeight="1" x14ac:dyDescent="0.35">
      <c r="A27" s="7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</row>
    <row r="28" spans="1:16" x14ac:dyDescent="0.35">
      <c r="A28" s="144"/>
      <c r="B28" s="144"/>
      <c r="C28" s="43"/>
      <c r="D28" s="500"/>
      <c r="E28" s="500"/>
      <c r="F28" s="500"/>
      <c r="G28" s="500"/>
      <c r="H28" s="500"/>
      <c r="I28" s="500"/>
      <c r="J28" s="144"/>
      <c r="K28" s="144"/>
      <c r="L28" s="144"/>
      <c r="M28" s="144"/>
      <c r="N28" s="144"/>
      <c r="O28" s="144"/>
      <c r="P28" s="144"/>
    </row>
    <row r="29" spans="1:16" x14ac:dyDescent="0.35">
      <c r="A29" s="144"/>
      <c r="B29" s="144"/>
      <c r="C29" s="43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</row>
  </sheetData>
  <mergeCells count="26">
    <mergeCell ref="A25:C25"/>
    <mergeCell ref="A24:C24"/>
    <mergeCell ref="A23:C23"/>
    <mergeCell ref="J22:K22"/>
    <mergeCell ref="J23:K23"/>
    <mergeCell ref="J24:K24"/>
    <mergeCell ref="J25:K25"/>
    <mergeCell ref="A11:C11"/>
    <mergeCell ref="A10:C10"/>
    <mergeCell ref="A15:C15"/>
    <mergeCell ref="A14:C14"/>
    <mergeCell ref="A13:C13"/>
    <mergeCell ref="A6:C6"/>
    <mergeCell ref="A9:C9"/>
    <mergeCell ref="A7:C7"/>
    <mergeCell ref="L2:L3"/>
    <mergeCell ref="A2:A3"/>
    <mergeCell ref="B2:B3"/>
    <mergeCell ref="C2:C3"/>
    <mergeCell ref="A5:C5"/>
    <mergeCell ref="D2:K2"/>
    <mergeCell ref="D20:I20"/>
    <mergeCell ref="A20:A21"/>
    <mergeCell ref="B20:B21"/>
    <mergeCell ref="C20:C21"/>
    <mergeCell ref="J20:K21"/>
  </mergeCells>
  <phoneticPr fontId="64" type="noConversion"/>
  <pageMargins left="0.43307086614173229" right="0.43307086614173229" top="0.35433070866141736" bottom="0.35433070866141736" header="0.31496062992125984" footer="0.31496062992125984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7"/>
  <sheetViews>
    <sheetView zoomScale="80" zoomScaleNormal="80" workbookViewId="0">
      <selection activeCell="Q10" sqref="Q10"/>
    </sheetView>
  </sheetViews>
  <sheetFormatPr defaultRowHeight="14.5" x14ac:dyDescent="0.35"/>
  <cols>
    <col min="1" max="1" width="11" customWidth="1"/>
    <col min="2" max="2" width="19.81640625" customWidth="1"/>
    <col min="3" max="3" width="17.90625" customWidth="1"/>
    <col min="4" max="4" width="50.1796875" customWidth="1"/>
    <col min="5" max="5" width="9.36328125" style="2" customWidth="1"/>
    <col min="6" max="6" width="8.453125" style="2" customWidth="1"/>
    <col min="7" max="7" width="8.36328125" style="2" customWidth="1"/>
    <col min="8" max="8" width="12.81640625" style="2" customWidth="1"/>
    <col min="9" max="9" width="15.08984375" style="2" customWidth="1"/>
    <col min="10" max="10" width="10.54296875" style="2" customWidth="1"/>
    <col min="11" max="11" width="15.54296875" style="2" customWidth="1"/>
    <col min="12" max="12" width="14" style="2" customWidth="1"/>
    <col min="13" max="13" width="8.453125" customWidth="1"/>
    <col min="14" max="14" width="9.1796875" customWidth="1"/>
    <col min="15" max="15" width="8.6328125" customWidth="1"/>
    <col min="16" max="16" width="7" customWidth="1"/>
    <col min="17" max="17" width="16.08984375" customWidth="1"/>
  </cols>
  <sheetData>
    <row r="1" spans="1:15" x14ac:dyDescent="0.35">
      <c r="A1" s="3" t="s">
        <v>428</v>
      </c>
      <c r="B1" s="144"/>
      <c r="C1" s="144"/>
      <c r="D1" s="144"/>
      <c r="E1" s="145"/>
      <c r="F1" s="145"/>
      <c r="G1" s="145"/>
      <c r="H1" s="145"/>
      <c r="I1" s="145"/>
      <c r="J1" s="145"/>
      <c r="K1" s="145"/>
      <c r="L1" s="145"/>
      <c r="M1" s="144"/>
    </row>
    <row r="2" spans="1:15" ht="21.5" customHeight="1" x14ac:dyDescent="0.35">
      <c r="A2" s="563" t="s">
        <v>642</v>
      </c>
      <c r="B2" s="563" t="s">
        <v>649</v>
      </c>
      <c r="C2" s="563" t="s">
        <v>637</v>
      </c>
      <c r="D2" s="589" t="s">
        <v>438</v>
      </c>
      <c r="E2" s="662" t="s">
        <v>354</v>
      </c>
      <c r="F2" s="663"/>
      <c r="G2" s="663"/>
      <c r="H2" s="663"/>
      <c r="I2" s="663"/>
      <c r="J2" s="664"/>
      <c r="K2" s="591" t="s">
        <v>633</v>
      </c>
      <c r="L2" s="705"/>
      <c r="M2" s="144"/>
    </row>
    <row r="3" spans="1:15" ht="30" customHeight="1" x14ac:dyDescent="0.35">
      <c r="A3" s="563"/>
      <c r="B3" s="563"/>
      <c r="C3" s="563"/>
      <c r="D3" s="592"/>
      <c r="E3" s="207" t="s">
        <v>94</v>
      </c>
      <c r="F3" s="207" t="s">
        <v>422</v>
      </c>
      <c r="G3" s="207" t="s">
        <v>423</v>
      </c>
      <c r="H3" s="207" t="s">
        <v>95</v>
      </c>
      <c r="I3" s="207" t="s">
        <v>425</v>
      </c>
      <c r="J3" s="226" t="s">
        <v>424</v>
      </c>
      <c r="K3" s="591"/>
      <c r="L3" s="705"/>
      <c r="M3" s="144"/>
    </row>
    <row r="4" spans="1:15" ht="55" customHeight="1" x14ac:dyDescent="0.35">
      <c r="A4" s="232" t="s">
        <v>751</v>
      </c>
      <c r="B4" s="232" t="s">
        <v>421</v>
      </c>
      <c r="C4" s="208" t="s">
        <v>640</v>
      </c>
      <c r="D4" s="582" t="s">
        <v>441</v>
      </c>
      <c r="E4" s="208" t="s">
        <v>87</v>
      </c>
      <c r="F4" s="208" t="s">
        <v>87</v>
      </c>
      <c r="G4" s="208" t="s">
        <v>87</v>
      </c>
      <c r="H4" s="208" t="s">
        <v>87</v>
      </c>
      <c r="I4" s="227" t="s">
        <v>87</v>
      </c>
      <c r="J4" s="208" t="s">
        <v>87</v>
      </c>
      <c r="K4" s="382" t="s">
        <v>194</v>
      </c>
      <c r="L4" s="389"/>
      <c r="M4" s="173"/>
    </row>
    <row r="5" spans="1:15" ht="55.5" customHeight="1" x14ac:dyDescent="0.35">
      <c r="A5" s="25" t="s">
        <v>752</v>
      </c>
      <c r="B5" s="25" t="s">
        <v>336</v>
      </c>
      <c r="C5" s="25" t="s">
        <v>123</v>
      </c>
      <c r="D5" s="584"/>
      <c r="E5" s="208" t="s">
        <v>87</v>
      </c>
      <c r="F5" s="208" t="s">
        <v>87</v>
      </c>
      <c r="G5" s="208" t="s">
        <v>87</v>
      </c>
      <c r="H5" s="208" t="s">
        <v>87</v>
      </c>
      <c r="I5" s="227" t="s">
        <v>87</v>
      </c>
      <c r="J5" s="208" t="s">
        <v>87</v>
      </c>
      <c r="K5" s="382" t="s">
        <v>194</v>
      </c>
      <c r="L5" s="389"/>
      <c r="M5" s="173"/>
    </row>
    <row r="6" spans="1:15" ht="15" customHeight="1" x14ac:dyDescent="0.35">
      <c r="A6" s="672" t="s">
        <v>779</v>
      </c>
      <c r="B6" s="673"/>
      <c r="C6" s="673"/>
      <c r="D6" s="674"/>
      <c r="E6" s="407">
        <v>1278</v>
      </c>
      <c r="F6" s="407">
        <v>1278</v>
      </c>
      <c r="G6" s="407">
        <v>1278</v>
      </c>
      <c r="H6" s="407">
        <v>1278</v>
      </c>
      <c r="I6" s="407">
        <v>1278</v>
      </c>
      <c r="J6" s="407">
        <v>1278</v>
      </c>
      <c r="K6" s="220">
        <f>SUM(D6:G6,H6,J6)</f>
        <v>6390</v>
      </c>
      <c r="L6" s="527"/>
      <c r="M6" s="173"/>
      <c r="O6" s="373"/>
    </row>
    <row r="7" spans="1:15" ht="15" customHeight="1" x14ac:dyDescent="0.35">
      <c r="A7" s="571" t="s">
        <v>317</v>
      </c>
      <c r="B7" s="593"/>
      <c r="C7" s="593"/>
      <c r="D7" s="572"/>
      <c r="E7" s="646"/>
      <c r="F7" s="647"/>
      <c r="G7" s="647"/>
      <c r="H7" s="647"/>
      <c r="I7" s="647"/>
      <c r="J7" s="647"/>
      <c r="K7" s="380"/>
      <c r="L7" s="269"/>
      <c r="M7" s="500"/>
    </row>
    <row r="8" spans="1:15" ht="15" customHeight="1" x14ac:dyDescent="0.35">
      <c r="A8" s="571" t="s">
        <v>430</v>
      </c>
      <c r="B8" s="593"/>
      <c r="C8" s="593"/>
      <c r="D8" s="572"/>
      <c r="E8" s="646"/>
      <c r="F8" s="647"/>
      <c r="G8" s="647"/>
      <c r="H8" s="647"/>
      <c r="I8" s="647"/>
      <c r="J8" s="647"/>
      <c r="K8" s="380"/>
      <c r="L8" s="269"/>
      <c r="M8" s="500"/>
    </row>
    <row r="9" spans="1:15" ht="15" customHeight="1" x14ac:dyDescent="0.35">
      <c r="A9" s="576" t="s">
        <v>780</v>
      </c>
      <c r="B9" s="597"/>
      <c r="C9" s="597"/>
      <c r="D9" s="577"/>
      <c r="E9" s="701">
        <f>E6*E8+E6*E7</f>
        <v>0</v>
      </c>
      <c r="F9" s="702"/>
      <c r="G9" s="702"/>
      <c r="H9" s="702"/>
      <c r="I9" s="702"/>
      <c r="J9" s="702"/>
      <c r="K9" s="381">
        <f>E9</f>
        <v>0</v>
      </c>
      <c r="L9" s="390"/>
      <c r="M9" s="144"/>
    </row>
    <row r="10" spans="1:15" ht="79.5" customHeight="1" x14ac:dyDescent="0.35">
      <c r="A10" s="212" t="s">
        <v>630</v>
      </c>
      <c r="B10" s="208" t="s">
        <v>96</v>
      </c>
      <c r="C10" s="208" t="s">
        <v>123</v>
      </c>
      <c r="D10" s="232" t="s">
        <v>439</v>
      </c>
      <c r="E10" s="87" t="s">
        <v>38</v>
      </c>
      <c r="F10" s="87" t="s">
        <v>38</v>
      </c>
      <c r="G10" s="87" t="s">
        <v>38</v>
      </c>
      <c r="H10" s="87" t="s">
        <v>38</v>
      </c>
      <c r="I10" s="240" t="s">
        <v>38</v>
      </c>
      <c r="J10" s="87" t="s">
        <v>38</v>
      </c>
      <c r="K10" s="382" t="s">
        <v>194</v>
      </c>
      <c r="L10" s="389"/>
      <c r="M10" s="144"/>
    </row>
    <row r="11" spans="1:15" ht="80" customHeight="1" x14ac:dyDescent="0.35">
      <c r="A11" s="212" t="s">
        <v>97</v>
      </c>
      <c r="B11" s="208" t="s">
        <v>763</v>
      </c>
      <c r="C11" s="208" t="s">
        <v>123</v>
      </c>
      <c r="D11" s="232" t="s">
        <v>440</v>
      </c>
      <c r="E11" s="87" t="s">
        <v>38</v>
      </c>
      <c r="F11" s="87" t="s">
        <v>38</v>
      </c>
      <c r="G11" s="87" t="s">
        <v>38</v>
      </c>
      <c r="H11" s="87" t="s">
        <v>38</v>
      </c>
      <c r="I11" s="240" t="s">
        <v>38</v>
      </c>
      <c r="J11" s="87" t="s">
        <v>38</v>
      </c>
      <c r="K11" s="382" t="s">
        <v>194</v>
      </c>
      <c r="L11" s="389"/>
      <c r="M11" s="144"/>
    </row>
    <row r="12" spans="1:15" ht="16" customHeight="1" x14ac:dyDescent="0.35">
      <c r="A12" s="672" t="s">
        <v>772</v>
      </c>
      <c r="B12" s="673"/>
      <c r="C12" s="673"/>
      <c r="D12" s="674"/>
      <c r="E12" s="407">
        <v>678</v>
      </c>
      <c r="F12" s="407">
        <v>678</v>
      </c>
      <c r="G12" s="407">
        <v>678</v>
      </c>
      <c r="H12" s="407">
        <v>678</v>
      </c>
      <c r="I12" s="407">
        <v>678</v>
      </c>
      <c r="J12" s="407">
        <v>678</v>
      </c>
      <c r="K12" s="101">
        <f>SUM(D12:G12,H12,J12)</f>
        <v>3390</v>
      </c>
      <c r="L12" s="528"/>
      <c r="M12" s="173"/>
    </row>
    <row r="13" spans="1:15" ht="16" customHeight="1" x14ac:dyDescent="0.35">
      <c r="A13" s="571" t="s">
        <v>317</v>
      </c>
      <c r="B13" s="593"/>
      <c r="C13" s="593"/>
      <c r="D13" s="572"/>
      <c r="E13" s="646"/>
      <c r="F13" s="647"/>
      <c r="G13" s="647"/>
      <c r="H13" s="647"/>
      <c r="I13" s="647"/>
      <c r="J13" s="647"/>
      <c r="K13" s="380"/>
      <c r="L13" s="269"/>
      <c r="M13" s="144"/>
    </row>
    <row r="14" spans="1:15" ht="16" customHeight="1" x14ac:dyDescent="0.35">
      <c r="A14" s="571" t="s">
        <v>430</v>
      </c>
      <c r="B14" s="593"/>
      <c r="C14" s="593"/>
      <c r="D14" s="572"/>
      <c r="E14" s="646"/>
      <c r="F14" s="647"/>
      <c r="G14" s="647"/>
      <c r="H14" s="647"/>
      <c r="I14" s="647"/>
      <c r="J14" s="647"/>
      <c r="K14" s="380"/>
      <c r="L14" s="269"/>
      <c r="M14" s="144"/>
    </row>
    <row r="15" spans="1:15" ht="16" customHeight="1" x14ac:dyDescent="0.35">
      <c r="A15" s="576" t="s">
        <v>781</v>
      </c>
      <c r="B15" s="597"/>
      <c r="C15" s="597"/>
      <c r="D15" s="577"/>
      <c r="E15" s="701">
        <f>E12*E13+E12*E14</f>
        <v>0</v>
      </c>
      <c r="F15" s="702"/>
      <c r="G15" s="702"/>
      <c r="H15" s="702"/>
      <c r="I15" s="702"/>
      <c r="J15" s="702"/>
      <c r="K15" s="381">
        <f>E15</f>
        <v>0</v>
      </c>
      <c r="L15" s="390"/>
      <c r="M15" s="144"/>
    </row>
    <row r="16" spans="1:15" x14ac:dyDescent="0.35">
      <c r="A16" s="144"/>
      <c r="B16" s="144"/>
      <c r="C16" s="144"/>
      <c r="D16" s="144"/>
      <c r="E16" s="145"/>
      <c r="F16" s="145"/>
      <c r="G16" s="145"/>
      <c r="H16" s="145"/>
      <c r="I16" s="145"/>
      <c r="J16" s="145"/>
      <c r="K16" s="145"/>
      <c r="L16" s="145"/>
      <c r="M16" s="144"/>
    </row>
    <row r="17" spans="1:24" s="121" customFormat="1" ht="13" x14ac:dyDescent="0.25">
      <c r="A17" s="3" t="s">
        <v>429</v>
      </c>
    </row>
    <row r="18" spans="1:24" ht="23.5" customHeight="1" x14ac:dyDescent="0.35">
      <c r="A18" s="591" t="s">
        <v>642</v>
      </c>
      <c r="B18" s="591" t="s">
        <v>649</v>
      </c>
      <c r="C18" s="591" t="s">
        <v>637</v>
      </c>
      <c r="D18" s="563" t="s">
        <v>438</v>
      </c>
      <c r="E18" s="591" t="s">
        <v>354</v>
      </c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 t="s">
        <v>633</v>
      </c>
    </row>
    <row r="19" spans="1:24" ht="29.5" customHeight="1" x14ac:dyDescent="0.35">
      <c r="A19" s="591"/>
      <c r="B19" s="591"/>
      <c r="C19" s="591"/>
      <c r="D19" s="563"/>
      <c r="E19" s="704" t="s">
        <v>392</v>
      </c>
      <c r="F19" s="591" t="s">
        <v>426</v>
      </c>
      <c r="G19" s="591" t="s">
        <v>666</v>
      </c>
      <c r="H19" s="591" t="s">
        <v>665</v>
      </c>
      <c r="I19" s="378" t="s">
        <v>578</v>
      </c>
      <c r="J19" s="591" t="s">
        <v>668</v>
      </c>
      <c r="K19" s="591"/>
      <c r="L19" s="591"/>
      <c r="M19" s="591"/>
      <c r="N19" s="591"/>
      <c r="O19" s="591"/>
      <c r="P19" s="591"/>
      <c r="Q19" s="591"/>
      <c r="U19" s="373"/>
      <c r="X19" s="373"/>
    </row>
    <row r="20" spans="1:24" ht="36.5" customHeight="1" x14ac:dyDescent="0.35">
      <c r="A20" s="591"/>
      <c r="B20" s="591"/>
      <c r="C20" s="591"/>
      <c r="D20" s="563"/>
      <c r="E20" s="704"/>
      <c r="F20" s="591"/>
      <c r="G20" s="591"/>
      <c r="H20" s="591"/>
      <c r="I20" s="44" t="s">
        <v>762</v>
      </c>
      <c r="J20" s="378" t="s">
        <v>175</v>
      </c>
      <c r="K20" s="378" t="s">
        <v>178</v>
      </c>
      <c r="L20" s="378" t="s">
        <v>398</v>
      </c>
      <c r="M20" s="378" t="s">
        <v>6</v>
      </c>
      <c r="N20" s="378" t="s">
        <v>176</v>
      </c>
      <c r="O20" s="378" t="s">
        <v>179</v>
      </c>
      <c r="P20" s="378" t="s">
        <v>183</v>
      </c>
      <c r="Q20" s="591"/>
      <c r="U20" s="373"/>
    </row>
    <row r="21" spans="1:24" ht="52.5" customHeight="1" x14ac:dyDescent="0.35">
      <c r="A21" s="233" t="s">
        <v>751</v>
      </c>
      <c r="B21" s="232" t="s">
        <v>421</v>
      </c>
      <c r="C21" s="234" t="s">
        <v>641</v>
      </c>
      <c r="D21" s="582" t="s">
        <v>453</v>
      </c>
      <c r="E21" s="377" t="s">
        <v>163</v>
      </c>
      <c r="F21" s="377" t="s">
        <v>163</v>
      </c>
      <c r="G21" s="377" t="s">
        <v>163</v>
      </c>
      <c r="H21" s="377" t="s">
        <v>163</v>
      </c>
      <c r="I21" s="377" t="s">
        <v>163</v>
      </c>
      <c r="J21" s="377" t="s">
        <v>163</v>
      </c>
      <c r="K21" s="377" t="s">
        <v>163</v>
      </c>
      <c r="L21" s="377" t="s">
        <v>163</v>
      </c>
      <c r="M21" s="377" t="s">
        <v>163</v>
      </c>
      <c r="N21" s="377" t="s">
        <v>163</v>
      </c>
      <c r="O21" s="377" t="s">
        <v>163</v>
      </c>
      <c r="P21" s="377" t="s">
        <v>163</v>
      </c>
      <c r="Q21" s="382" t="s">
        <v>589</v>
      </c>
      <c r="U21" s="373"/>
    </row>
    <row r="22" spans="1:24" ht="41.5" customHeight="1" x14ac:dyDescent="0.35">
      <c r="A22" s="212" t="s">
        <v>752</v>
      </c>
      <c r="B22" s="208" t="s">
        <v>336</v>
      </c>
      <c r="C22" s="208" t="s">
        <v>639</v>
      </c>
      <c r="D22" s="584"/>
      <c r="E22" s="377" t="s">
        <v>163</v>
      </c>
      <c r="F22" s="377" t="s">
        <v>163</v>
      </c>
      <c r="G22" s="377" t="s">
        <v>163</v>
      </c>
      <c r="H22" s="377" t="s">
        <v>163</v>
      </c>
      <c r="I22" s="377" t="s">
        <v>163</v>
      </c>
      <c r="J22" s="377" t="s">
        <v>163</v>
      </c>
      <c r="K22" s="377" t="s">
        <v>163</v>
      </c>
      <c r="L22" s="377" t="s">
        <v>163</v>
      </c>
      <c r="M22" s="377" t="s">
        <v>163</v>
      </c>
      <c r="N22" s="377" t="s">
        <v>163</v>
      </c>
      <c r="O22" s="377" t="s">
        <v>163</v>
      </c>
      <c r="P22" s="377" t="s">
        <v>163</v>
      </c>
      <c r="Q22" s="382" t="s">
        <v>589</v>
      </c>
    </row>
    <row r="23" spans="1:24" ht="15" customHeight="1" x14ac:dyDescent="0.35">
      <c r="A23" s="672" t="s">
        <v>772</v>
      </c>
      <c r="B23" s="673"/>
      <c r="C23" s="673"/>
      <c r="D23" s="674"/>
      <c r="E23" s="379">
        <v>42</v>
      </c>
      <c r="F23" s="492">
        <v>42</v>
      </c>
      <c r="G23" s="492">
        <v>42</v>
      </c>
      <c r="H23" s="492">
        <v>42</v>
      </c>
      <c r="I23" s="492">
        <v>42</v>
      </c>
      <c r="J23" s="492">
        <v>42</v>
      </c>
      <c r="K23" s="492">
        <v>42</v>
      </c>
      <c r="L23" s="492">
        <v>42</v>
      </c>
      <c r="M23" s="492">
        <v>42</v>
      </c>
      <c r="N23" s="492">
        <v>42</v>
      </c>
      <c r="O23" s="492">
        <v>42</v>
      </c>
      <c r="P23" s="492">
        <v>42</v>
      </c>
      <c r="Q23" s="322">
        <f>SUM(E23:P23)</f>
        <v>504</v>
      </c>
    </row>
    <row r="24" spans="1:24" ht="15" customHeight="1" x14ac:dyDescent="0.35">
      <c r="A24" s="571" t="s">
        <v>410</v>
      </c>
      <c r="B24" s="593"/>
      <c r="C24" s="593"/>
      <c r="D24" s="572"/>
      <c r="E24" s="542"/>
      <c r="F24" s="542"/>
      <c r="G24" s="542"/>
      <c r="H24" s="542"/>
      <c r="I24" s="542"/>
      <c r="J24" s="542"/>
      <c r="K24" s="646"/>
      <c r="L24" s="647"/>
      <c r="M24" s="647"/>
      <c r="N24" s="647"/>
      <c r="O24" s="647"/>
      <c r="P24" s="648"/>
      <c r="Q24" s="380"/>
      <c r="U24" s="373"/>
    </row>
    <row r="25" spans="1:24" ht="15" customHeight="1" x14ac:dyDescent="0.35">
      <c r="A25" s="576" t="s">
        <v>781</v>
      </c>
      <c r="B25" s="597"/>
      <c r="C25" s="597"/>
      <c r="D25" s="577"/>
      <c r="E25" s="114">
        <f>E23*E24</f>
        <v>0</v>
      </c>
      <c r="F25" s="114">
        <f t="shared" ref="F25:J25" si="0">F23*F24</f>
        <v>0</v>
      </c>
      <c r="G25" s="114">
        <f t="shared" si="0"/>
        <v>0</v>
      </c>
      <c r="H25" s="114">
        <f t="shared" si="0"/>
        <v>0</v>
      </c>
      <c r="I25" s="114">
        <f t="shared" si="0"/>
        <v>0</v>
      </c>
      <c r="J25" s="114">
        <f t="shared" si="0"/>
        <v>0</v>
      </c>
      <c r="K25" s="701">
        <f>K23*K24</f>
        <v>0</v>
      </c>
      <c r="L25" s="702"/>
      <c r="M25" s="702"/>
      <c r="N25" s="702"/>
      <c r="O25" s="702"/>
      <c r="P25" s="703"/>
      <c r="Q25" s="381">
        <f>SUM(E25:P25)</f>
        <v>0</v>
      </c>
    </row>
    <row r="26" spans="1:24" ht="40.5" customHeight="1" x14ac:dyDescent="0.35">
      <c r="A26" s="212" t="s">
        <v>630</v>
      </c>
      <c r="B26" s="477" t="s">
        <v>427</v>
      </c>
      <c r="C26" s="232" t="s">
        <v>639</v>
      </c>
      <c r="D26" s="582" t="s">
        <v>451</v>
      </c>
      <c r="E26" s="377" t="s">
        <v>163</v>
      </c>
      <c r="F26" s="377" t="s">
        <v>163</v>
      </c>
      <c r="G26" s="377" t="s">
        <v>163</v>
      </c>
      <c r="H26" s="377" t="s">
        <v>163</v>
      </c>
      <c r="I26" s="377" t="s">
        <v>163</v>
      </c>
      <c r="J26" s="377" t="s">
        <v>163</v>
      </c>
      <c r="K26" s="377" t="s">
        <v>163</v>
      </c>
      <c r="L26" s="377" t="s">
        <v>163</v>
      </c>
      <c r="M26" s="377" t="s">
        <v>163</v>
      </c>
      <c r="N26" s="377" t="s">
        <v>163</v>
      </c>
      <c r="O26" s="377" t="s">
        <v>163</v>
      </c>
      <c r="P26" s="377" t="s">
        <v>163</v>
      </c>
      <c r="Q26" s="382" t="s">
        <v>589</v>
      </c>
    </row>
    <row r="27" spans="1:24" ht="40.5" customHeight="1" x14ac:dyDescent="0.35">
      <c r="A27" s="212" t="s">
        <v>97</v>
      </c>
      <c r="B27" s="477" t="s">
        <v>763</v>
      </c>
      <c r="C27" s="232" t="s">
        <v>639</v>
      </c>
      <c r="D27" s="584"/>
      <c r="E27" s="377" t="s">
        <v>163</v>
      </c>
      <c r="F27" s="377" t="s">
        <v>163</v>
      </c>
      <c r="G27" s="377" t="s">
        <v>163</v>
      </c>
      <c r="H27" s="377" t="s">
        <v>163</v>
      </c>
      <c r="I27" s="377" t="s">
        <v>163</v>
      </c>
      <c r="J27" s="377" t="s">
        <v>163</v>
      </c>
      <c r="K27" s="377" t="s">
        <v>163</v>
      </c>
      <c r="L27" s="377" t="s">
        <v>163</v>
      </c>
      <c r="M27" s="377" t="s">
        <v>163</v>
      </c>
      <c r="N27" s="377" t="s">
        <v>163</v>
      </c>
      <c r="O27" s="377" t="s">
        <v>163</v>
      </c>
      <c r="P27" s="377" t="s">
        <v>163</v>
      </c>
      <c r="Q27" s="382" t="s">
        <v>589</v>
      </c>
    </row>
    <row r="28" spans="1:24" ht="15" customHeight="1" x14ac:dyDescent="0.35">
      <c r="A28" s="672" t="s">
        <v>772</v>
      </c>
      <c r="B28" s="673"/>
      <c r="C28" s="673"/>
      <c r="D28" s="674"/>
      <c r="E28" s="422">
        <v>24</v>
      </c>
      <c r="F28" s="472">
        <v>24</v>
      </c>
      <c r="G28" s="472">
        <v>24</v>
      </c>
      <c r="H28" s="472">
        <v>24</v>
      </c>
      <c r="I28" s="472">
        <v>24</v>
      </c>
      <c r="J28" s="472">
        <v>24</v>
      </c>
      <c r="K28" s="472">
        <v>24</v>
      </c>
      <c r="L28" s="472">
        <v>24</v>
      </c>
      <c r="M28" s="472">
        <v>24</v>
      </c>
      <c r="N28" s="472">
        <v>24</v>
      </c>
      <c r="O28" s="472">
        <v>24</v>
      </c>
      <c r="P28" s="472">
        <v>24</v>
      </c>
      <c r="Q28" s="383">
        <f>SUM(E28:P28)</f>
        <v>288</v>
      </c>
    </row>
    <row r="29" spans="1:24" ht="15" customHeight="1" x14ac:dyDescent="0.35">
      <c r="A29" s="571" t="s">
        <v>410</v>
      </c>
      <c r="B29" s="593"/>
      <c r="C29" s="593"/>
      <c r="D29" s="572"/>
      <c r="E29" s="542"/>
      <c r="F29" s="551"/>
      <c r="G29" s="551"/>
      <c r="H29" s="551"/>
      <c r="I29" s="542"/>
      <c r="J29" s="551"/>
      <c r="K29" s="646"/>
      <c r="L29" s="647"/>
      <c r="M29" s="647"/>
      <c r="N29" s="647"/>
      <c r="O29" s="647"/>
      <c r="P29" s="648"/>
      <c r="Q29" s="380"/>
    </row>
    <row r="30" spans="1:24" ht="15" customHeight="1" x14ac:dyDescent="0.35">
      <c r="A30" s="576" t="s">
        <v>784</v>
      </c>
      <c r="B30" s="597"/>
      <c r="C30" s="597"/>
      <c r="D30" s="577"/>
      <c r="E30" s="114">
        <f>E28*E29</f>
        <v>0</v>
      </c>
      <c r="F30" s="114">
        <f t="shared" ref="F30:J30" si="1">F28*F29</f>
        <v>0</v>
      </c>
      <c r="G30" s="114">
        <f t="shared" si="1"/>
        <v>0</v>
      </c>
      <c r="H30" s="114">
        <f t="shared" si="1"/>
        <v>0</v>
      </c>
      <c r="I30" s="114">
        <f t="shared" si="1"/>
        <v>0</v>
      </c>
      <c r="J30" s="114">
        <f t="shared" si="1"/>
        <v>0</v>
      </c>
      <c r="K30" s="701">
        <f>K28*K29</f>
        <v>0</v>
      </c>
      <c r="L30" s="702"/>
      <c r="M30" s="702"/>
      <c r="N30" s="702"/>
      <c r="O30" s="702"/>
      <c r="P30" s="703"/>
      <c r="Q30" s="381">
        <f>SUM(E30:P30)</f>
        <v>0</v>
      </c>
    </row>
    <row r="31" spans="1:24" x14ac:dyDescent="0.35">
      <c r="A31" s="43"/>
      <c r="B31" s="144"/>
      <c r="C31" s="144"/>
      <c r="D31" s="144"/>
      <c r="E31" s="145"/>
      <c r="F31" s="145"/>
      <c r="G31" s="145"/>
      <c r="H31" s="145"/>
      <c r="I31" s="145"/>
      <c r="J31" s="145"/>
      <c r="K31" s="145"/>
      <c r="L31" s="145"/>
      <c r="M31" s="144"/>
    </row>
    <row r="33" spans="1:17" x14ac:dyDescent="0.35">
      <c r="A33" s="3" t="s">
        <v>434</v>
      </c>
      <c r="E33"/>
      <c r="F33"/>
      <c r="G33"/>
      <c r="H33"/>
      <c r="I33"/>
      <c r="J33"/>
      <c r="K33"/>
      <c r="L33"/>
    </row>
    <row r="34" spans="1:17" ht="24.65" customHeight="1" x14ac:dyDescent="0.35">
      <c r="A34" s="591" t="s">
        <v>642</v>
      </c>
      <c r="B34" s="591" t="s">
        <v>649</v>
      </c>
      <c r="C34" s="591"/>
      <c r="D34" s="652" t="s">
        <v>438</v>
      </c>
      <c r="E34" s="591" t="s">
        <v>354</v>
      </c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 t="s">
        <v>633</v>
      </c>
      <c r="Q34" s="591"/>
    </row>
    <row r="35" spans="1:17" ht="26.5" x14ac:dyDescent="0.35">
      <c r="A35" s="591"/>
      <c r="B35" s="591"/>
      <c r="C35" s="591"/>
      <c r="D35" s="654"/>
      <c r="E35" s="207" t="s">
        <v>93</v>
      </c>
      <c r="F35" s="207" t="s">
        <v>94</v>
      </c>
      <c r="G35" s="207" t="s">
        <v>422</v>
      </c>
      <c r="H35" s="207" t="s">
        <v>423</v>
      </c>
      <c r="I35" s="207" t="s">
        <v>95</v>
      </c>
      <c r="J35" s="207" t="s">
        <v>425</v>
      </c>
      <c r="K35" s="226" t="s">
        <v>391</v>
      </c>
      <c r="L35" s="226" t="s">
        <v>392</v>
      </c>
      <c r="M35" s="207" t="s">
        <v>426</v>
      </c>
      <c r="N35" s="207" t="s">
        <v>666</v>
      </c>
      <c r="O35" s="207" t="s">
        <v>665</v>
      </c>
      <c r="P35" s="591"/>
      <c r="Q35" s="591"/>
    </row>
    <row r="36" spans="1:17" ht="42" customHeight="1" x14ac:dyDescent="0.35">
      <c r="A36" s="434" t="s">
        <v>643</v>
      </c>
      <c r="B36" s="565" t="s">
        <v>431</v>
      </c>
      <c r="C36" s="565"/>
      <c r="D36" s="232" t="s">
        <v>448</v>
      </c>
      <c r="E36" s="208" t="s">
        <v>20</v>
      </c>
      <c r="F36" s="241" t="s">
        <v>20</v>
      </c>
      <c r="G36" s="241" t="s">
        <v>20</v>
      </c>
      <c r="H36" s="241" t="s">
        <v>20</v>
      </c>
      <c r="I36" s="241" t="s">
        <v>20</v>
      </c>
      <c r="J36" s="227" t="s">
        <v>20</v>
      </c>
      <c r="K36" s="208" t="s">
        <v>20</v>
      </c>
      <c r="L36" s="208" t="s">
        <v>20</v>
      </c>
      <c r="M36" s="208" t="s">
        <v>20</v>
      </c>
      <c r="N36" s="208" t="s">
        <v>20</v>
      </c>
      <c r="O36" s="208" t="s">
        <v>20</v>
      </c>
      <c r="P36" s="706" t="s">
        <v>435</v>
      </c>
      <c r="Q36" s="706"/>
    </row>
    <row r="37" spans="1:17" ht="15" customHeight="1" x14ac:dyDescent="0.35">
      <c r="A37" s="615" t="s">
        <v>779</v>
      </c>
      <c r="B37" s="616"/>
      <c r="C37" s="616"/>
      <c r="D37" s="617"/>
      <c r="E37" s="401">
        <v>40</v>
      </c>
      <c r="F37" s="401">
        <v>40</v>
      </c>
      <c r="G37" s="401">
        <v>40</v>
      </c>
      <c r="H37" s="401">
        <v>40</v>
      </c>
      <c r="I37" s="401">
        <v>40</v>
      </c>
      <c r="J37" s="401">
        <v>40</v>
      </c>
      <c r="K37" s="401">
        <v>40</v>
      </c>
      <c r="L37" s="401">
        <v>40</v>
      </c>
      <c r="M37" s="401">
        <v>40</v>
      </c>
      <c r="N37" s="401">
        <v>40</v>
      </c>
      <c r="O37" s="401">
        <v>40</v>
      </c>
      <c r="P37" s="700">
        <f>SUM(E37:I37,K37:O37)</f>
        <v>400</v>
      </c>
      <c r="Q37" s="700"/>
    </row>
    <row r="38" spans="1:17" ht="15" customHeight="1" x14ac:dyDescent="0.35">
      <c r="A38" s="656" t="s">
        <v>569</v>
      </c>
      <c r="B38" s="657"/>
      <c r="C38" s="657"/>
      <c r="D38" s="658"/>
      <c r="E38" s="659"/>
      <c r="F38" s="660"/>
      <c r="G38" s="660"/>
      <c r="H38" s="660"/>
      <c r="I38" s="660"/>
      <c r="J38" s="660"/>
      <c r="K38" s="660"/>
      <c r="L38" s="661"/>
      <c r="M38" s="544"/>
      <c r="N38" s="544"/>
      <c r="O38" s="544"/>
      <c r="P38" s="698"/>
      <c r="Q38" s="699"/>
    </row>
    <row r="39" spans="1:17" ht="15" customHeight="1" x14ac:dyDescent="0.35">
      <c r="A39" s="571" t="s">
        <v>411</v>
      </c>
      <c r="B39" s="593"/>
      <c r="C39" s="593"/>
      <c r="D39" s="572"/>
      <c r="E39" s="669"/>
      <c r="F39" s="669"/>
      <c r="G39" s="669"/>
      <c r="H39" s="669"/>
      <c r="I39" s="669"/>
      <c r="J39" s="669"/>
      <c r="K39" s="669"/>
      <c r="L39" s="669"/>
      <c r="M39" s="542"/>
      <c r="N39" s="542"/>
      <c r="O39" s="542"/>
      <c r="P39" s="698"/>
      <c r="Q39" s="699"/>
    </row>
    <row r="40" spans="1:17" ht="15" customHeight="1" x14ac:dyDescent="0.35">
      <c r="A40" s="571" t="s">
        <v>414</v>
      </c>
      <c r="B40" s="593"/>
      <c r="C40" s="593"/>
      <c r="D40" s="572"/>
      <c r="E40" s="669"/>
      <c r="F40" s="669"/>
      <c r="G40" s="669"/>
      <c r="H40" s="669"/>
      <c r="I40" s="669"/>
      <c r="J40" s="669"/>
      <c r="K40" s="669"/>
      <c r="L40" s="669"/>
      <c r="M40" s="542"/>
      <c r="N40" s="542"/>
      <c r="O40" s="542"/>
      <c r="P40" s="698"/>
      <c r="Q40" s="699"/>
    </row>
    <row r="41" spans="1:17" ht="15" customHeight="1" x14ac:dyDescent="0.35">
      <c r="A41" s="675" t="s">
        <v>780</v>
      </c>
      <c r="B41" s="676"/>
      <c r="C41" s="676"/>
      <c r="D41" s="677"/>
      <c r="E41" s="643">
        <f>E38*E37+E39*E37+E40*E37</f>
        <v>0</v>
      </c>
      <c r="F41" s="644"/>
      <c r="G41" s="644"/>
      <c r="H41" s="644"/>
      <c r="I41" s="644"/>
      <c r="J41" s="644"/>
      <c r="K41" s="644"/>
      <c r="L41" s="645"/>
      <c r="M41" s="321">
        <f>M37*M38+M39*M37+M40*M37</f>
        <v>0</v>
      </c>
      <c r="N41" s="321">
        <f>N37*N38+N39*N37+N40*N37</f>
        <v>0</v>
      </c>
      <c r="O41" s="321">
        <f t="shared" ref="O41" si="2">O37*O38+O39*O37+O40*O37</f>
        <v>0</v>
      </c>
      <c r="P41" s="696">
        <f>SUM(E41:O41)</f>
        <v>0</v>
      </c>
      <c r="Q41" s="697"/>
    </row>
    <row r="42" spans="1:17" ht="14.5" customHeight="1" x14ac:dyDescent="0.35">
      <c r="A42" s="117"/>
      <c r="E42"/>
      <c r="F42"/>
      <c r="G42"/>
      <c r="H42"/>
      <c r="I42"/>
      <c r="J42"/>
      <c r="K42"/>
      <c r="L42"/>
    </row>
    <row r="43" spans="1:17" x14ac:dyDescent="0.35">
      <c r="A43" s="3" t="s">
        <v>436</v>
      </c>
      <c r="E43"/>
      <c r="F43"/>
      <c r="G43"/>
      <c r="H43"/>
      <c r="I43"/>
      <c r="J43"/>
      <c r="K43"/>
      <c r="L43"/>
    </row>
    <row r="44" spans="1:17" ht="14.5" customHeight="1" x14ac:dyDescent="0.35">
      <c r="A44" s="591" t="s">
        <v>642</v>
      </c>
      <c r="B44" s="591" t="s">
        <v>649</v>
      </c>
      <c r="C44" s="591"/>
      <c r="D44" s="652" t="s">
        <v>438</v>
      </c>
      <c r="E44" s="591" t="s">
        <v>354</v>
      </c>
      <c r="F44" s="591"/>
      <c r="G44" s="591"/>
      <c r="H44" s="591"/>
      <c r="I44" s="591"/>
      <c r="J44" s="591"/>
      <c r="K44" s="591"/>
      <c r="L44" s="591"/>
      <c r="M44" s="591"/>
      <c r="N44" s="591" t="s">
        <v>633</v>
      </c>
      <c r="O44" s="591"/>
    </row>
    <row r="45" spans="1:17" ht="31.5" customHeight="1" x14ac:dyDescent="0.35">
      <c r="A45" s="591"/>
      <c r="B45" s="591"/>
      <c r="C45" s="591"/>
      <c r="D45" s="653"/>
      <c r="E45" s="591" t="s">
        <v>442</v>
      </c>
      <c r="F45" s="591"/>
      <c r="G45" s="591" t="s">
        <v>432</v>
      </c>
      <c r="H45" s="591"/>
      <c r="I45" s="591" t="s">
        <v>433</v>
      </c>
      <c r="J45" s="591"/>
      <c r="K45" s="591" t="s">
        <v>443</v>
      </c>
      <c r="L45" s="591"/>
      <c r="M45" s="591" t="s">
        <v>175</v>
      </c>
      <c r="N45" s="591"/>
      <c r="O45" s="591"/>
    </row>
    <row r="46" spans="1:17" ht="27" customHeight="1" x14ac:dyDescent="0.35">
      <c r="A46" s="591"/>
      <c r="B46" s="591"/>
      <c r="C46" s="591"/>
      <c r="D46" s="654"/>
      <c r="E46" s="711" t="s">
        <v>670</v>
      </c>
      <c r="F46" s="711"/>
      <c r="G46" s="711" t="s">
        <v>671</v>
      </c>
      <c r="H46" s="711"/>
      <c r="I46" s="711" t="s">
        <v>437</v>
      </c>
      <c r="J46" s="711"/>
      <c r="K46" s="591"/>
      <c r="L46" s="591"/>
      <c r="M46" s="591"/>
      <c r="N46" s="591"/>
      <c r="O46" s="591"/>
    </row>
    <row r="47" spans="1:17" ht="40" customHeight="1" x14ac:dyDescent="0.35">
      <c r="A47" s="212" t="s">
        <v>643</v>
      </c>
      <c r="B47" s="565" t="s">
        <v>431</v>
      </c>
      <c r="C47" s="565"/>
      <c r="D47" s="232" t="s">
        <v>448</v>
      </c>
      <c r="E47" s="565" t="s">
        <v>20</v>
      </c>
      <c r="F47" s="565"/>
      <c r="G47" s="565" t="s">
        <v>20</v>
      </c>
      <c r="H47" s="565"/>
      <c r="I47" s="565" t="s">
        <v>20</v>
      </c>
      <c r="J47" s="565"/>
      <c r="K47" s="565" t="s">
        <v>20</v>
      </c>
      <c r="L47" s="565"/>
      <c r="M47" s="296" t="s">
        <v>20</v>
      </c>
      <c r="N47" s="706" t="s">
        <v>316</v>
      </c>
      <c r="O47" s="706"/>
    </row>
    <row r="48" spans="1:17" ht="16" customHeight="1" x14ac:dyDescent="0.35">
      <c r="A48" s="615" t="s">
        <v>783</v>
      </c>
      <c r="B48" s="616"/>
      <c r="C48" s="616"/>
      <c r="D48" s="617"/>
      <c r="E48" s="707">
        <v>40</v>
      </c>
      <c r="F48" s="708"/>
      <c r="G48" s="707">
        <v>20</v>
      </c>
      <c r="H48" s="708"/>
      <c r="I48" s="707">
        <v>40</v>
      </c>
      <c r="J48" s="708"/>
      <c r="K48" s="709">
        <v>20</v>
      </c>
      <c r="L48" s="710"/>
      <c r="M48" s="405">
        <v>20</v>
      </c>
      <c r="N48" s="700">
        <f>SUM(E48:M48)</f>
        <v>140</v>
      </c>
      <c r="O48" s="700"/>
    </row>
    <row r="49" spans="1:15" ht="16" customHeight="1" x14ac:dyDescent="0.35">
      <c r="A49" s="571" t="s">
        <v>525</v>
      </c>
      <c r="B49" s="593"/>
      <c r="C49" s="593"/>
      <c r="D49" s="572"/>
      <c r="E49" s="669"/>
      <c r="F49" s="669"/>
      <c r="G49" s="669"/>
      <c r="H49" s="669"/>
      <c r="I49" s="669"/>
      <c r="J49" s="669"/>
      <c r="K49" s="669"/>
      <c r="L49" s="669"/>
      <c r="M49" s="544"/>
      <c r="N49" s="713"/>
      <c r="O49" s="713"/>
    </row>
    <row r="50" spans="1:15" ht="16" customHeight="1" x14ac:dyDescent="0.35">
      <c r="A50" s="571" t="s">
        <v>411</v>
      </c>
      <c r="B50" s="593"/>
      <c r="C50" s="593"/>
      <c r="D50" s="572"/>
      <c r="E50" s="668"/>
      <c r="F50" s="668"/>
      <c r="G50" s="668"/>
      <c r="H50" s="668"/>
      <c r="I50" s="668"/>
      <c r="J50" s="668"/>
      <c r="K50" s="668"/>
      <c r="L50" s="668"/>
      <c r="M50" s="542"/>
      <c r="N50" s="713"/>
      <c r="O50" s="713"/>
    </row>
    <row r="51" spans="1:15" ht="16" customHeight="1" x14ac:dyDescent="0.35">
      <c r="A51" s="571" t="s">
        <v>414</v>
      </c>
      <c r="B51" s="593"/>
      <c r="C51" s="593"/>
      <c r="D51" s="572"/>
      <c r="E51" s="668"/>
      <c r="F51" s="668"/>
      <c r="G51" s="668"/>
      <c r="H51" s="668"/>
      <c r="I51" s="668"/>
      <c r="J51" s="668"/>
      <c r="K51" s="668"/>
      <c r="L51" s="668"/>
      <c r="M51" s="542"/>
      <c r="N51" s="713"/>
      <c r="O51" s="713"/>
    </row>
    <row r="52" spans="1:15" ht="16" customHeight="1" x14ac:dyDescent="0.35">
      <c r="A52" s="675" t="s">
        <v>780</v>
      </c>
      <c r="B52" s="676"/>
      <c r="C52" s="676"/>
      <c r="D52" s="677"/>
      <c r="E52" s="712">
        <f>E51*E48+E50*E48+E49*E48</f>
        <v>0</v>
      </c>
      <c r="F52" s="712"/>
      <c r="G52" s="712">
        <f>G51*G48+G50*G48+G49*G48</f>
        <v>0</v>
      </c>
      <c r="H52" s="712"/>
      <c r="I52" s="712">
        <f>I51*I48+I50*I48+I49*I48</f>
        <v>0</v>
      </c>
      <c r="J52" s="712"/>
      <c r="K52" s="712">
        <f>K51*K48+K50*K48+K49*K48</f>
        <v>0</v>
      </c>
      <c r="L52" s="712"/>
      <c r="M52" s="321">
        <f>M51*M48+M50*M48+M49*M48</f>
        <v>0</v>
      </c>
      <c r="N52" s="714">
        <f>SUM(E52:M52)</f>
        <v>0</v>
      </c>
      <c r="O52" s="714"/>
    </row>
    <row r="53" spans="1:15" s="327" customFormat="1" ht="16" customHeight="1" x14ac:dyDescent="0.35">
      <c r="A53" s="3" t="s">
        <v>819</v>
      </c>
      <c r="B53" s="513"/>
      <c r="C53" s="513"/>
      <c r="D53" s="513"/>
      <c r="E53" s="391"/>
      <c r="F53" s="391"/>
      <c r="G53" s="391"/>
      <c r="H53" s="391"/>
      <c r="I53" s="391"/>
      <c r="J53" s="391"/>
      <c r="K53" s="391"/>
      <c r="L53" s="391"/>
      <c r="M53" s="391"/>
      <c r="N53" s="392"/>
      <c r="O53" s="392"/>
    </row>
    <row r="54" spans="1:15" x14ac:dyDescent="0.35">
      <c r="A54" s="3" t="s">
        <v>818</v>
      </c>
      <c r="E54"/>
      <c r="F54"/>
      <c r="G54"/>
      <c r="H54"/>
      <c r="I54"/>
      <c r="J54"/>
      <c r="K54"/>
      <c r="L54"/>
    </row>
    <row r="55" spans="1:15" x14ac:dyDescent="0.35">
      <c r="A55" s="43" t="s">
        <v>415</v>
      </c>
      <c r="E55"/>
      <c r="F55"/>
      <c r="G55"/>
      <c r="H55"/>
      <c r="I55"/>
      <c r="J55"/>
      <c r="K55"/>
      <c r="L55"/>
    </row>
    <row r="56" spans="1:15" x14ac:dyDescent="0.35">
      <c r="A56" s="43" t="s">
        <v>579</v>
      </c>
    </row>
    <row r="57" spans="1:15" x14ac:dyDescent="0.35">
      <c r="E57" s="453"/>
      <c r="F57" s="453"/>
      <c r="G57" s="453"/>
      <c r="H57" s="453"/>
      <c r="I57" s="453"/>
      <c r="J57" s="453"/>
      <c r="K57" s="453"/>
      <c r="L57" s="453"/>
    </row>
  </sheetData>
  <mergeCells count="115">
    <mergeCell ref="A44:A46"/>
    <mergeCell ref="G52:H52"/>
    <mergeCell ref="B36:C36"/>
    <mergeCell ref="K29:P29"/>
    <mergeCell ref="P38:Q38"/>
    <mergeCell ref="P41:Q41"/>
    <mergeCell ref="E52:F52"/>
    <mergeCell ref="G51:H51"/>
    <mergeCell ref="I51:J51"/>
    <mergeCell ref="K51:L51"/>
    <mergeCell ref="I47:J47"/>
    <mergeCell ref="K47:L47"/>
    <mergeCell ref="G47:H47"/>
    <mergeCell ref="B34:C35"/>
    <mergeCell ref="E47:F47"/>
    <mergeCell ref="I45:J45"/>
    <mergeCell ref="G45:H45"/>
    <mergeCell ref="E45:F45"/>
    <mergeCell ref="N44:O46"/>
    <mergeCell ref="E44:M44"/>
    <mergeCell ref="M45:M46"/>
    <mergeCell ref="N52:O52"/>
    <mergeCell ref="E51:F51"/>
    <mergeCell ref="I52:J52"/>
    <mergeCell ref="K52:L52"/>
    <mergeCell ref="A52:D52"/>
    <mergeCell ref="A49:D49"/>
    <mergeCell ref="I49:J49"/>
    <mergeCell ref="K49:L49"/>
    <mergeCell ref="N49:O49"/>
    <mergeCell ref="I50:J50"/>
    <mergeCell ref="A51:D51"/>
    <mergeCell ref="N51:O51"/>
    <mergeCell ref="K50:L50"/>
    <mergeCell ref="N50:O50"/>
    <mergeCell ref="A50:D50"/>
    <mergeCell ref="E49:F49"/>
    <mergeCell ref="G49:H49"/>
    <mergeCell ref="E50:F50"/>
    <mergeCell ref="G50:H50"/>
    <mergeCell ref="A15:D15"/>
    <mergeCell ref="A14:D14"/>
    <mergeCell ref="A13:D13"/>
    <mergeCell ref="A12:D12"/>
    <mergeCell ref="P34:Q35"/>
    <mergeCell ref="P36:Q36"/>
    <mergeCell ref="N48:O48"/>
    <mergeCell ref="N47:O47"/>
    <mergeCell ref="K45:L46"/>
    <mergeCell ref="I48:J48"/>
    <mergeCell ref="K48:L48"/>
    <mergeCell ref="E48:F48"/>
    <mergeCell ref="G48:H48"/>
    <mergeCell ref="A48:D48"/>
    <mergeCell ref="B47:C47"/>
    <mergeCell ref="E46:F46"/>
    <mergeCell ref="G46:H46"/>
    <mergeCell ref="I46:J46"/>
    <mergeCell ref="D26:D27"/>
    <mergeCell ref="E40:L40"/>
    <mergeCell ref="E38:L38"/>
    <mergeCell ref="E41:L41"/>
    <mergeCell ref="B18:B20"/>
    <mergeCell ref="C18:C20"/>
    <mergeCell ref="L2:L3"/>
    <mergeCell ref="A2:A3"/>
    <mergeCell ref="B2:B3"/>
    <mergeCell ref="C2:C3"/>
    <mergeCell ref="D2:D3"/>
    <mergeCell ref="D4:D5"/>
    <mergeCell ref="A6:D6"/>
    <mergeCell ref="A9:D9"/>
    <mergeCell ref="A8:D8"/>
    <mergeCell ref="A7:D7"/>
    <mergeCell ref="K2:K3"/>
    <mergeCell ref="E7:J7"/>
    <mergeCell ref="E8:J8"/>
    <mergeCell ref="E9:J9"/>
    <mergeCell ref="E2:J2"/>
    <mergeCell ref="E13:J13"/>
    <mergeCell ref="E18:P18"/>
    <mergeCell ref="J19:P19"/>
    <mergeCell ref="Q18:Q20"/>
    <mergeCell ref="K24:P24"/>
    <mergeCell ref="K25:P25"/>
    <mergeCell ref="E14:J14"/>
    <mergeCell ref="E15:J15"/>
    <mergeCell ref="H19:H20"/>
    <mergeCell ref="G19:G20"/>
    <mergeCell ref="F19:F20"/>
    <mergeCell ref="E19:E20"/>
    <mergeCell ref="A18:A20"/>
    <mergeCell ref="P39:Q39"/>
    <mergeCell ref="P40:Q40"/>
    <mergeCell ref="P37:Q37"/>
    <mergeCell ref="A29:D29"/>
    <mergeCell ref="A28:D28"/>
    <mergeCell ref="A25:D25"/>
    <mergeCell ref="A24:D24"/>
    <mergeCell ref="B44:C46"/>
    <mergeCell ref="D34:D35"/>
    <mergeCell ref="D44:D46"/>
    <mergeCell ref="A41:D41"/>
    <mergeCell ref="A40:D40"/>
    <mergeCell ref="A39:D39"/>
    <mergeCell ref="A38:D38"/>
    <mergeCell ref="E39:L39"/>
    <mergeCell ref="A34:A35"/>
    <mergeCell ref="A37:D37"/>
    <mergeCell ref="E34:O34"/>
    <mergeCell ref="D18:D20"/>
    <mergeCell ref="D21:D22"/>
    <mergeCell ref="A23:D23"/>
    <mergeCell ref="A30:D30"/>
    <mergeCell ref="K30:P30"/>
  </mergeCells>
  <phoneticPr fontId="6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5"/>
  <sheetViews>
    <sheetView zoomScale="80" zoomScaleNormal="80" workbookViewId="0">
      <selection activeCell="R41" sqref="R41"/>
    </sheetView>
  </sheetViews>
  <sheetFormatPr defaultRowHeight="14.5" x14ac:dyDescent="0.35"/>
  <cols>
    <col min="1" max="1" width="15.54296875" customWidth="1"/>
    <col min="2" max="2" width="71.1796875" style="271" customWidth="1"/>
    <col min="3" max="4" width="10.1796875" customWidth="1"/>
    <col min="5" max="5" width="14.1796875" customWidth="1"/>
    <col min="6" max="7" width="10.1796875" customWidth="1"/>
    <col min="8" max="8" width="8" customWidth="1"/>
    <col min="9" max="9" width="7.453125" customWidth="1"/>
    <col min="10" max="10" width="6.54296875" customWidth="1"/>
    <col min="11" max="11" width="13.08984375" customWidth="1"/>
    <col min="12" max="12" width="18.453125" customWidth="1"/>
    <col min="13" max="13" width="10.26953125" customWidth="1"/>
  </cols>
  <sheetData>
    <row r="1" spans="1:22" x14ac:dyDescent="0.35">
      <c r="A1" s="3" t="s">
        <v>526</v>
      </c>
    </row>
    <row r="2" spans="1:22" ht="18" customHeight="1" x14ac:dyDescent="0.35">
      <c r="A2" s="591" t="s">
        <v>98</v>
      </c>
      <c r="B2" s="652" t="s">
        <v>438</v>
      </c>
      <c r="C2" s="591" t="s">
        <v>354</v>
      </c>
      <c r="D2" s="591"/>
      <c r="E2" s="591"/>
      <c r="F2" s="591"/>
      <c r="G2" s="591"/>
      <c r="H2" s="591"/>
      <c r="I2" s="591"/>
      <c r="J2" s="591"/>
      <c r="K2" s="591"/>
      <c r="L2" s="591" t="s">
        <v>644</v>
      </c>
    </row>
    <row r="3" spans="1:22" ht="28" x14ac:dyDescent="0.35">
      <c r="A3" s="591"/>
      <c r="B3" s="654"/>
      <c r="C3" s="272" t="s">
        <v>99</v>
      </c>
      <c r="D3" s="272" t="s">
        <v>100</v>
      </c>
      <c r="E3" s="272" t="s">
        <v>101</v>
      </c>
      <c r="F3" s="272" t="s">
        <v>102</v>
      </c>
      <c r="G3" s="272" t="s">
        <v>218</v>
      </c>
      <c r="H3" s="715" t="s">
        <v>219</v>
      </c>
      <c r="I3" s="715"/>
      <c r="J3" s="715" t="s">
        <v>673</v>
      </c>
      <c r="K3" s="715"/>
      <c r="L3" s="591"/>
    </row>
    <row r="4" spans="1:22" ht="45.5" customHeight="1" x14ac:dyDescent="0.35">
      <c r="A4" s="582" t="s">
        <v>58</v>
      </c>
      <c r="B4" s="261" t="s">
        <v>504</v>
      </c>
      <c r="C4" s="261" t="s">
        <v>15</v>
      </c>
      <c r="D4" s="261" t="s">
        <v>15</v>
      </c>
      <c r="E4" s="261" t="s">
        <v>15</v>
      </c>
      <c r="F4" s="261" t="s">
        <v>15</v>
      </c>
      <c r="G4" s="261" t="s">
        <v>15</v>
      </c>
      <c r="H4" s="565" t="s">
        <v>52</v>
      </c>
      <c r="I4" s="565"/>
      <c r="J4" s="565" t="s">
        <v>52</v>
      </c>
      <c r="K4" s="565"/>
      <c r="L4" s="261" t="s">
        <v>753</v>
      </c>
    </row>
    <row r="5" spans="1:22" ht="45" customHeight="1" x14ac:dyDescent="0.35">
      <c r="A5" s="584"/>
      <c r="B5" s="454" t="s">
        <v>505</v>
      </c>
      <c r="C5" s="454" t="s">
        <v>15</v>
      </c>
      <c r="D5" s="454" t="s">
        <v>15</v>
      </c>
      <c r="E5" s="454" t="s">
        <v>15</v>
      </c>
      <c r="F5" s="454" t="s">
        <v>15</v>
      </c>
      <c r="G5" s="454" t="s">
        <v>15</v>
      </c>
      <c r="H5" s="565" t="s">
        <v>52</v>
      </c>
      <c r="I5" s="565"/>
      <c r="J5" s="565" t="s">
        <v>52</v>
      </c>
      <c r="K5" s="565"/>
      <c r="L5" s="454" t="s">
        <v>820</v>
      </c>
    </row>
    <row r="6" spans="1:22" ht="14" customHeight="1" x14ac:dyDescent="0.35">
      <c r="A6" s="615" t="s">
        <v>772</v>
      </c>
      <c r="B6" s="617"/>
      <c r="C6" s="405">
        <v>156</v>
      </c>
      <c r="D6" s="457">
        <v>156</v>
      </c>
      <c r="E6" s="457">
        <v>156</v>
      </c>
      <c r="F6" s="457">
        <v>156</v>
      </c>
      <c r="G6" s="457">
        <v>156</v>
      </c>
      <c r="H6" s="721">
        <v>0</v>
      </c>
      <c r="I6" s="717"/>
      <c r="J6" s="716" t="s">
        <v>29</v>
      </c>
      <c r="K6" s="717"/>
      <c r="L6" s="83">
        <f>SUM(C6:K6)</f>
        <v>780</v>
      </c>
      <c r="O6" s="529"/>
      <c r="P6" s="529"/>
      <c r="Q6" s="529"/>
      <c r="R6" s="529"/>
      <c r="S6" s="529"/>
      <c r="T6" s="529"/>
      <c r="U6" s="529"/>
      <c r="V6" s="529"/>
    </row>
    <row r="7" spans="1:22" ht="14" customHeight="1" x14ac:dyDescent="0.35">
      <c r="A7" s="571" t="s">
        <v>196</v>
      </c>
      <c r="B7" s="572"/>
      <c r="C7" s="544"/>
      <c r="D7" s="544"/>
      <c r="E7" s="544"/>
      <c r="F7" s="544"/>
      <c r="G7" s="544"/>
      <c r="H7" s="659"/>
      <c r="I7" s="661"/>
      <c r="J7" s="719"/>
      <c r="K7" s="720"/>
      <c r="L7" s="113"/>
      <c r="O7" s="529"/>
      <c r="P7" s="529"/>
      <c r="Q7" s="529"/>
      <c r="R7" s="529"/>
      <c r="S7" s="529"/>
      <c r="T7" s="529"/>
      <c r="U7" s="529"/>
      <c r="V7" s="529"/>
    </row>
    <row r="8" spans="1:22" ht="14" customHeight="1" x14ac:dyDescent="0.35">
      <c r="A8" s="675" t="s">
        <v>781</v>
      </c>
      <c r="B8" s="677"/>
      <c r="C8" s="91">
        <f>C7*C6</f>
        <v>0</v>
      </c>
      <c r="D8" s="91">
        <f t="shared" ref="D8:H8" si="0">D7*D6</f>
        <v>0</v>
      </c>
      <c r="E8" s="91">
        <f t="shared" si="0"/>
        <v>0</v>
      </c>
      <c r="F8" s="91">
        <f t="shared" si="0"/>
        <v>0</v>
      </c>
      <c r="G8" s="91">
        <f t="shared" si="0"/>
        <v>0</v>
      </c>
      <c r="H8" s="643">
        <f t="shared" si="0"/>
        <v>0</v>
      </c>
      <c r="I8" s="645"/>
      <c r="J8" s="719"/>
      <c r="K8" s="720"/>
      <c r="L8" s="174">
        <f>SUM(C8:K8)</f>
        <v>0</v>
      </c>
      <c r="O8" s="529"/>
      <c r="P8" s="529"/>
      <c r="Q8" s="529"/>
      <c r="R8" s="529"/>
      <c r="S8" s="529"/>
      <c r="T8" s="529"/>
      <c r="U8" s="529"/>
      <c r="V8" s="529"/>
    </row>
    <row r="9" spans="1:22" ht="47" customHeight="1" x14ac:dyDescent="0.35">
      <c r="A9" s="469" t="s">
        <v>58</v>
      </c>
      <c r="B9" s="261" t="s">
        <v>729</v>
      </c>
      <c r="C9" s="261" t="s">
        <v>20</v>
      </c>
      <c r="D9" s="261" t="s">
        <v>20</v>
      </c>
      <c r="E9" s="261" t="s">
        <v>20</v>
      </c>
      <c r="F9" s="261" t="s">
        <v>20</v>
      </c>
      <c r="G9" s="261" t="s">
        <v>20</v>
      </c>
      <c r="H9" s="565" t="s">
        <v>20</v>
      </c>
      <c r="I9" s="565"/>
      <c r="J9" s="565" t="s">
        <v>20</v>
      </c>
      <c r="K9" s="565"/>
      <c r="L9" s="261" t="s">
        <v>821</v>
      </c>
    </row>
    <row r="10" spans="1:22" ht="15" customHeight="1" x14ac:dyDescent="0.35">
      <c r="A10" s="615" t="s">
        <v>779</v>
      </c>
      <c r="B10" s="617"/>
      <c r="C10" s="405">
        <v>25</v>
      </c>
      <c r="D10" s="405">
        <v>25</v>
      </c>
      <c r="E10" s="405">
        <v>25</v>
      </c>
      <c r="F10" s="405">
        <v>25</v>
      </c>
      <c r="G10" s="405">
        <v>25</v>
      </c>
      <c r="H10" s="721">
        <v>25</v>
      </c>
      <c r="I10" s="717"/>
      <c r="J10" s="721">
        <v>25</v>
      </c>
      <c r="K10" s="717"/>
      <c r="L10" s="83">
        <f>SUM(C10:K10)</f>
        <v>175</v>
      </c>
    </row>
    <row r="11" spans="1:22" ht="15" customHeight="1" x14ac:dyDescent="0.35">
      <c r="A11" s="571" t="s">
        <v>196</v>
      </c>
      <c r="B11" s="572"/>
      <c r="C11" s="544"/>
      <c r="D11" s="544"/>
      <c r="E11" s="544"/>
      <c r="F11" s="544"/>
      <c r="G11" s="544"/>
      <c r="H11" s="659"/>
      <c r="I11" s="661"/>
      <c r="J11" s="659"/>
      <c r="K11" s="661"/>
      <c r="L11" s="113"/>
    </row>
    <row r="12" spans="1:22" ht="15" customHeight="1" x14ac:dyDescent="0.35">
      <c r="A12" s="675" t="s">
        <v>780</v>
      </c>
      <c r="B12" s="677"/>
      <c r="C12" s="91">
        <f>C11*C10</f>
        <v>0</v>
      </c>
      <c r="D12" s="91">
        <f t="shared" ref="D12:J12" si="1">D11*D10</f>
        <v>0</v>
      </c>
      <c r="E12" s="91">
        <f t="shared" si="1"/>
        <v>0</v>
      </c>
      <c r="F12" s="91">
        <f t="shared" si="1"/>
        <v>0</v>
      </c>
      <c r="G12" s="91">
        <f t="shared" si="1"/>
        <v>0</v>
      </c>
      <c r="H12" s="643">
        <f t="shared" si="1"/>
        <v>0</v>
      </c>
      <c r="I12" s="645"/>
      <c r="J12" s="643">
        <f t="shared" si="1"/>
        <v>0</v>
      </c>
      <c r="K12" s="645"/>
      <c r="L12" s="268">
        <f>SUM(C12:K12)</f>
        <v>0</v>
      </c>
    </row>
    <row r="13" spans="1:22" ht="16.5" customHeight="1" x14ac:dyDescent="0.35">
      <c r="A13" s="652" t="s">
        <v>730</v>
      </c>
      <c r="B13" s="652" t="s">
        <v>438</v>
      </c>
      <c r="C13" s="591" t="s">
        <v>354</v>
      </c>
      <c r="D13" s="591"/>
      <c r="E13" s="591"/>
      <c r="F13" s="591"/>
      <c r="G13" s="591"/>
      <c r="H13" s="591"/>
      <c r="I13" s="591"/>
      <c r="J13" s="591"/>
      <c r="K13" s="591"/>
      <c r="L13" s="591" t="s">
        <v>644</v>
      </c>
    </row>
    <row r="14" spans="1:22" ht="16.5" customHeight="1" x14ac:dyDescent="0.35">
      <c r="A14" s="653"/>
      <c r="B14" s="653"/>
      <c r="C14" s="715" t="s">
        <v>55</v>
      </c>
      <c r="D14" s="715" t="s">
        <v>220</v>
      </c>
      <c r="E14" s="715" t="s">
        <v>735</v>
      </c>
      <c r="F14" s="715" t="s">
        <v>104</v>
      </c>
      <c r="G14" s="715" t="s">
        <v>672</v>
      </c>
      <c r="H14" s="715"/>
      <c r="I14" s="715" t="s">
        <v>2</v>
      </c>
      <c r="J14" s="715" t="s">
        <v>112</v>
      </c>
      <c r="K14" s="715"/>
      <c r="L14" s="591"/>
    </row>
    <row r="15" spans="1:22" ht="37.5" customHeight="1" x14ac:dyDescent="0.35">
      <c r="A15" s="654"/>
      <c r="B15" s="654"/>
      <c r="C15" s="715"/>
      <c r="D15" s="715"/>
      <c r="E15" s="715"/>
      <c r="F15" s="715"/>
      <c r="G15" s="715"/>
      <c r="H15" s="715"/>
      <c r="I15" s="715"/>
      <c r="J15" s="711" t="s">
        <v>499</v>
      </c>
      <c r="K15" s="711"/>
      <c r="L15" s="591"/>
    </row>
    <row r="16" spans="1:22" ht="42" customHeight="1" x14ac:dyDescent="0.35">
      <c r="A16" s="582" t="s">
        <v>103</v>
      </c>
      <c r="B16" s="261" t="s">
        <v>731</v>
      </c>
      <c r="C16" s="454" t="s">
        <v>52</v>
      </c>
      <c r="D16" s="454" t="s">
        <v>52</v>
      </c>
      <c r="E16" s="454" t="s">
        <v>15</v>
      </c>
      <c r="F16" s="454" t="s">
        <v>15</v>
      </c>
      <c r="G16" s="565" t="s">
        <v>15</v>
      </c>
      <c r="H16" s="565"/>
      <c r="I16" s="454" t="s">
        <v>29</v>
      </c>
      <c r="J16" s="565" t="s">
        <v>15</v>
      </c>
      <c r="K16" s="565"/>
      <c r="L16" s="454" t="s">
        <v>822</v>
      </c>
    </row>
    <row r="17" spans="1:12" ht="42" customHeight="1" x14ac:dyDescent="0.35">
      <c r="A17" s="584"/>
      <c r="B17" s="454" t="s">
        <v>732</v>
      </c>
      <c r="C17" s="454" t="s">
        <v>52</v>
      </c>
      <c r="D17" s="454" t="s">
        <v>52</v>
      </c>
      <c r="E17" s="454" t="s">
        <v>15</v>
      </c>
      <c r="F17" s="454" t="s">
        <v>15</v>
      </c>
      <c r="G17" s="565" t="s">
        <v>15</v>
      </c>
      <c r="H17" s="565"/>
      <c r="I17" s="454" t="s">
        <v>29</v>
      </c>
      <c r="J17" s="565" t="s">
        <v>15</v>
      </c>
      <c r="K17" s="565"/>
      <c r="L17" s="454" t="s">
        <v>822</v>
      </c>
    </row>
    <row r="18" spans="1:12" ht="14" customHeight="1" x14ac:dyDescent="0.35">
      <c r="A18" s="615" t="s">
        <v>772</v>
      </c>
      <c r="B18" s="617"/>
      <c r="C18" s="458" t="s">
        <v>29</v>
      </c>
      <c r="D18" s="458" t="s">
        <v>29</v>
      </c>
      <c r="E18" s="457">
        <v>104</v>
      </c>
      <c r="F18" s="457">
        <v>104</v>
      </c>
      <c r="G18" s="709">
        <v>104</v>
      </c>
      <c r="H18" s="710"/>
      <c r="I18" s="457">
        <v>0</v>
      </c>
      <c r="J18" s="709">
        <v>104</v>
      </c>
      <c r="K18" s="710"/>
      <c r="L18" s="456">
        <f>SUM(C18:K18)</f>
        <v>416</v>
      </c>
    </row>
    <row r="19" spans="1:12" ht="14" customHeight="1" x14ac:dyDescent="0.35">
      <c r="A19" s="571" t="s">
        <v>196</v>
      </c>
      <c r="B19" s="572"/>
      <c r="C19" s="113"/>
      <c r="D19" s="113"/>
      <c r="E19" s="544"/>
      <c r="F19" s="544"/>
      <c r="G19" s="669"/>
      <c r="H19" s="669"/>
      <c r="I19" s="544"/>
      <c r="J19" s="669"/>
      <c r="K19" s="669"/>
      <c r="L19" s="113"/>
    </row>
    <row r="20" spans="1:12" ht="14" customHeight="1" x14ac:dyDescent="0.35">
      <c r="A20" s="675" t="s">
        <v>781</v>
      </c>
      <c r="B20" s="677"/>
      <c r="C20" s="113"/>
      <c r="D20" s="113"/>
      <c r="E20" s="460">
        <f t="shared" ref="E20:F20" si="2">E19*E18</f>
        <v>0</v>
      </c>
      <c r="F20" s="460">
        <f t="shared" si="2"/>
        <v>0</v>
      </c>
      <c r="G20" s="643">
        <f t="shared" ref="G20" si="3">G19*G18</f>
        <v>0</v>
      </c>
      <c r="H20" s="645"/>
      <c r="I20" s="460">
        <f>I19*I18</f>
        <v>0</v>
      </c>
      <c r="J20" s="712">
        <f>J19*J18</f>
        <v>0</v>
      </c>
      <c r="K20" s="712"/>
      <c r="L20" s="174">
        <f>SUM(C20:K20)</f>
        <v>0</v>
      </c>
    </row>
    <row r="21" spans="1:12" ht="49.5" customHeight="1" x14ac:dyDescent="0.35">
      <c r="A21" s="469" t="s">
        <v>103</v>
      </c>
      <c r="B21" s="261" t="s">
        <v>733</v>
      </c>
      <c r="C21" s="454" t="s">
        <v>92</v>
      </c>
      <c r="D21" s="454" t="s">
        <v>92</v>
      </c>
      <c r="E21" s="454" t="s">
        <v>92</v>
      </c>
      <c r="F21" s="454" t="s">
        <v>92</v>
      </c>
      <c r="G21" s="565" t="s">
        <v>92</v>
      </c>
      <c r="H21" s="565"/>
      <c r="I21" s="454" t="s">
        <v>92</v>
      </c>
      <c r="J21" s="565" t="s">
        <v>92</v>
      </c>
      <c r="K21" s="565"/>
      <c r="L21" s="454" t="s">
        <v>823</v>
      </c>
    </row>
    <row r="22" spans="1:12" ht="16.5" customHeight="1" x14ac:dyDescent="0.35">
      <c r="A22" s="615" t="s">
        <v>779</v>
      </c>
      <c r="B22" s="617"/>
      <c r="C22" s="457">
        <v>25</v>
      </c>
      <c r="D22" s="457">
        <v>25</v>
      </c>
      <c r="E22" s="457">
        <v>25</v>
      </c>
      <c r="F22" s="457">
        <v>25</v>
      </c>
      <c r="G22" s="709">
        <v>25</v>
      </c>
      <c r="H22" s="710"/>
      <c r="I22" s="457">
        <v>25</v>
      </c>
      <c r="J22" s="709">
        <v>25</v>
      </c>
      <c r="K22" s="710"/>
      <c r="L22" s="456">
        <f>SUM(C22:K22)</f>
        <v>175</v>
      </c>
    </row>
    <row r="23" spans="1:12" ht="16.5" customHeight="1" x14ac:dyDescent="0.35">
      <c r="A23" s="571" t="s">
        <v>196</v>
      </c>
      <c r="B23" s="572"/>
      <c r="C23" s="544"/>
      <c r="D23" s="544"/>
      <c r="E23" s="544"/>
      <c r="F23" s="544"/>
      <c r="G23" s="669"/>
      <c r="H23" s="669"/>
      <c r="I23" s="544"/>
      <c r="J23" s="669"/>
      <c r="K23" s="669"/>
      <c r="L23" s="113"/>
    </row>
    <row r="24" spans="1:12" ht="16.5" customHeight="1" x14ac:dyDescent="0.35">
      <c r="A24" s="675" t="s">
        <v>780</v>
      </c>
      <c r="B24" s="677"/>
      <c r="C24" s="460">
        <f>C23*C22</f>
        <v>0</v>
      </c>
      <c r="D24" s="460">
        <f t="shared" ref="D24" si="4">D23*D22</f>
        <v>0</v>
      </c>
      <c r="E24" s="460">
        <f t="shared" ref="E24" si="5">E23*E22</f>
        <v>0</v>
      </c>
      <c r="F24" s="460">
        <f t="shared" ref="F24" si="6">F23*F22</f>
        <v>0</v>
      </c>
      <c r="G24" s="712">
        <f t="shared" ref="G24" si="7">G23*G22</f>
        <v>0</v>
      </c>
      <c r="H24" s="712"/>
      <c r="I24" s="460">
        <f>I23*I22</f>
        <v>0</v>
      </c>
      <c r="J24" s="712">
        <f t="shared" ref="J24" si="8">J23*J22</f>
        <v>0</v>
      </c>
      <c r="K24" s="712"/>
      <c r="L24" s="459">
        <f>SUM(C24:K24)</f>
        <v>0</v>
      </c>
    </row>
    <row r="25" spans="1:12" ht="15" customHeight="1" x14ac:dyDescent="0.35">
      <c r="A25" s="591" t="s">
        <v>98</v>
      </c>
      <c r="B25" s="652" t="s">
        <v>438</v>
      </c>
      <c r="C25" s="591" t="s">
        <v>354</v>
      </c>
      <c r="D25" s="591"/>
      <c r="E25" s="591"/>
      <c r="F25" s="591"/>
      <c r="G25" s="591"/>
      <c r="H25" s="591"/>
      <c r="I25" s="591"/>
      <c r="J25" s="591"/>
      <c r="K25" s="591"/>
      <c r="L25" s="591" t="s">
        <v>644</v>
      </c>
    </row>
    <row r="26" spans="1:12" ht="45" x14ac:dyDescent="0.35">
      <c r="A26" s="591"/>
      <c r="B26" s="654"/>
      <c r="C26" s="272" t="s">
        <v>221</v>
      </c>
      <c r="D26" s="272" t="s">
        <v>104</v>
      </c>
      <c r="E26" s="272" t="s">
        <v>675</v>
      </c>
      <c r="F26" s="272" t="s">
        <v>672</v>
      </c>
      <c r="G26" s="715" t="s">
        <v>106</v>
      </c>
      <c r="H26" s="715"/>
      <c r="I26" s="715"/>
      <c r="J26" s="715"/>
      <c r="K26" s="272" t="s">
        <v>500</v>
      </c>
      <c r="L26" s="591"/>
    </row>
    <row r="27" spans="1:12" ht="43.5" customHeight="1" x14ac:dyDescent="0.35">
      <c r="A27" s="565" t="s">
        <v>105</v>
      </c>
      <c r="B27" s="454" t="s">
        <v>731</v>
      </c>
      <c r="C27" s="261" t="s">
        <v>52</v>
      </c>
      <c r="D27" s="261" t="s">
        <v>15</v>
      </c>
      <c r="E27" s="261" t="s">
        <v>674</v>
      </c>
      <c r="F27" s="261" t="s">
        <v>15</v>
      </c>
      <c r="G27" s="565" t="s">
        <v>15</v>
      </c>
      <c r="H27" s="565"/>
      <c r="I27" s="565"/>
      <c r="J27" s="565"/>
      <c r="K27" s="261" t="s">
        <v>29</v>
      </c>
      <c r="L27" s="261" t="s">
        <v>822</v>
      </c>
    </row>
    <row r="28" spans="1:12" ht="45.5" customHeight="1" x14ac:dyDescent="0.35">
      <c r="A28" s="565"/>
      <c r="B28" s="454" t="s">
        <v>732</v>
      </c>
      <c r="C28" s="454" t="s">
        <v>52</v>
      </c>
      <c r="D28" s="454" t="s">
        <v>15</v>
      </c>
      <c r="E28" s="454" t="s">
        <v>674</v>
      </c>
      <c r="F28" s="454" t="s">
        <v>15</v>
      </c>
      <c r="G28" s="565" t="s">
        <v>15</v>
      </c>
      <c r="H28" s="565"/>
      <c r="I28" s="565"/>
      <c r="J28" s="565"/>
      <c r="K28" s="454" t="s">
        <v>29</v>
      </c>
      <c r="L28" s="454" t="s">
        <v>822</v>
      </c>
    </row>
    <row r="29" spans="1:12" ht="14" customHeight="1" x14ac:dyDescent="0.35">
      <c r="A29" s="615" t="s">
        <v>772</v>
      </c>
      <c r="B29" s="617"/>
      <c r="C29" s="266" t="s">
        <v>29</v>
      </c>
      <c r="D29" s="457">
        <v>104</v>
      </c>
      <c r="E29" s="457">
        <v>104</v>
      </c>
      <c r="F29" s="457">
        <v>104</v>
      </c>
      <c r="G29" s="721">
        <v>104</v>
      </c>
      <c r="H29" s="733"/>
      <c r="I29" s="733"/>
      <c r="J29" s="734"/>
      <c r="K29" s="266" t="s">
        <v>29</v>
      </c>
      <c r="L29" s="83">
        <f>SUM(C29:K29)</f>
        <v>416</v>
      </c>
    </row>
    <row r="30" spans="1:12" ht="14" customHeight="1" x14ac:dyDescent="0.35">
      <c r="A30" s="571" t="s">
        <v>196</v>
      </c>
      <c r="B30" s="572"/>
      <c r="C30" s="113"/>
      <c r="D30" s="544"/>
      <c r="E30" s="544"/>
      <c r="F30" s="544"/>
      <c r="G30" s="659"/>
      <c r="H30" s="660"/>
      <c r="I30" s="660"/>
      <c r="J30" s="661"/>
      <c r="K30" s="113"/>
      <c r="L30" s="113"/>
    </row>
    <row r="31" spans="1:12" ht="14" customHeight="1" x14ac:dyDescent="0.35">
      <c r="A31" s="675" t="s">
        <v>781</v>
      </c>
      <c r="B31" s="677"/>
      <c r="C31" s="113"/>
      <c r="D31" s="91">
        <f>D30*D29</f>
        <v>0</v>
      </c>
      <c r="E31" s="91">
        <f t="shared" ref="E31:F31" si="9">E30*E29</f>
        <v>0</v>
      </c>
      <c r="F31" s="91">
        <f t="shared" si="9"/>
        <v>0</v>
      </c>
      <c r="G31" s="643">
        <f>G30*G29</f>
        <v>0</v>
      </c>
      <c r="H31" s="644"/>
      <c r="I31" s="644"/>
      <c r="J31" s="645"/>
      <c r="K31" s="113"/>
      <c r="L31" s="174">
        <f>SUM(C31:K31)</f>
        <v>0</v>
      </c>
    </row>
    <row r="32" spans="1:12" ht="25" customHeight="1" x14ac:dyDescent="0.35">
      <c r="A32" s="582" t="s">
        <v>105</v>
      </c>
      <c r="B32" s="582" t="s">
        <v>733</v>
      </c>
      <c r="C32" s="582" t="s">
        <v>193</v>
      </c>
      <c r="D32" s="582" t="s">
        <v>193</v>
      </c>
      <c r="E32" s="582" t="s">
        <v>193</v>
      </c>
      <c r="F32" s="582" t="s">
        <v>193</v>
      </c>
      <c r="G32" s="722" t="s">
        <v>193</v>
      </c>
      <c r="H32" s="723"/>
      <c r="I32" s="723"/>
      <c r="J32" s="724"/>
      <c r="K32" s="582" t="s">
        <v>352</v>
      </c>
      <c r="L32" s="261" t="s">
        <v>824</v>
      </c>
    </row>
    <row r="33" spans="1:12" ht="25" customHeight="1" x14ac:dyDescent="0.35">
      <c r="A33" s="584"/>
      <c r="B33" s="584"/>
      <c r="C33" s="584"/>
      <c r="D33" s="584"/>
      <c r="E33" s="584"/>
      <c r="F33" s="584"/>
      <c r="G33" s="725"/>
      <c r="H33" s="726"/>
      <c r="I33" s="726"/>
      <c r="J33" s="727"/>
      <c r="K33" s="584"/>
      <c r="L33" s="261" t="s">
        <v>825</v>
      </c>
    </row>
    <row r="34" spans="1:12" ht="14" customHeight="1" x14ac:dyDescent="0.35">
      <c r="A34" s="615" t="s">
        <v>779</v>
      </c>
      <c r="B34" s="617"/>
      <c r="C34" s="405">
        <v>30</v>
      </c>
      <c r="D34" s="405">
        <v>30</v>
      </c>
      <c r="E34" s="405">
        <v>30</v>
      </c>
      <c r="F34" s="405">
        <v>30</v>
      </c>
      <c r="G34" s="721">
        <v>30</v>
      </c>
      <c r="H34" s="718"/>
      <c r="I34" s="718"/>
      <c r="J34" s="717"/>
      <c r="K34" s="405">
        <v>7</v>
      </c>
      <c r="L34" s="83">
        <f>SUM(C34:K34)</f>
        <v>157</v>
      </c>
    </row>
    <row r="35" spans="1:12" ht="14" customHeight="1" x14ac:dyDescent="0.35">
      <c r="A35" s="571" t="s">
        <v>196</v>
      </c>
      <c r="B35" s="572"/>
      <c r="C35" s="544"/>
      <c r="D35" s="544"/>
      <c r="E35" s="544"/>
      <c r="F35" s="544"/>
      <c r="G35" s="659"/>
      <c r="H35" s="660"/>
      <c r="I35" s="660"/>
      <c r="J35" s="661"/>
      <c r="K35" s="544"/>
      <c r="L35" s="113"/>
    </row>
    <row r="36" spans="1:12" ht="14" customHeight="1" x14ac:dyDescent="0.35">
      <c r="A36" s="675" t="s">
        <v>780</v>
      </c>
      <c r="B36" s="677"/>
      <c r="C36" s="91">
        <f>C35*C34</f>
        <v>0</v>
      </c>
      <c r="D36" s="91">
        <f t="shared" ref="D36" si="10">D35*D34</f>
        <v>0</v>
      </c>
      <c r="E36" s="91">
        <f t="shared" ref="E36" si="11">E35*E34</f>
        <v>0</v>
      </c>
      <c r="F36" s="91">
        <f t="shared" ref="F36" si="12">F35*F34</f>
        <v>0</v>
      </c>
      <c r="G36" s="643">
        <f t="shared" ref="G36" si="13">G35*G34</f>
        <v>0</v>
      </c>
      <c r="H36" s="644"/>
      <c r="I36" s="644"/>
      <c r="J36" s="645"/>
      <c r="K36" s="91">
        <f>K35*K34</f>
        <v>0</v>
      </c>
      <c r="L36" s="268">
        <f>SUM(C36:K36)</f>
        <v>0</v>
      </c>
    </row>
    <row r="37" spans="1:12" ht="18.649999999999999" customHeight="1" x14ac:dyDescent="0.35">
      <c r="A37" s="652" t="s">
        <v>730</v>
      </c>
      <c r="B37" s="652" t="s">
        <v>438</v>
      </c>
      <c r="C37" s="591" t="s">
        <v>501</v>
      </c>
      <c r="D37" s="591"/>
      <c r="E37" s="591"/>
      <c r="F37" s="591"/>
      <c r="G37" s="591"/>
      <c r="H37" s="591"/>
      <c r="I37" s="591"/>
      <c r="J37" s="591"/>
      <c r="K37" s="591"/>
      <c r="L37" s="591" t="s">
        <v>644</v>
      </c>
    </row>
    <row r="38" spans="1:12" ht="17.149999999999999" customHeight="1" x14ac:dyDescent="0.35">
      <c r="A38" s="653"/>
      <c r="B38" s="653"/>
      <c r="C38" s="715" t="s">
        <v>107</v>
      </c>
      <c r="D38" s="715" t="s">
        <v>108</v>
      </c>
      <c r="E38" s="715" t="s">
        <v>109</v>
      </c>
      <c r="F38" s="715" t="s">
        <v>110</v>
      </c>
      <c r="G38" s="715" t="s">
        <v>111</v>
      </c>
      <c r="H38" s="715"/>
      <c r="I38" s="715" t="s">
        <v>502</v>
      </c>
      <c r="J38" s="715"/>
      <c r="K38" s="715"/>
      <c r="L38" s="591"/>
    </row>
    <row r="39" spans="1:12" x14ac:dyDescent="0.35">
      <c r="A39" s="654"/>
      <c r="B39" s="654"/>
      <c r="C39" s="715"/>
      <c r="D39" s="715"/>
      <c r="E39" s="715"/>
      <c r="F39" s="715"/>
      <c r="G39" s="715"/>
      <c r="H39" s="715"/>
      <c r="I39" s="711" t="s">
        <v>503</v>
      </c>
      <c r="J39" s="711"/>
      <c r="K39" s="711"/>
      <c r="L39" s="591"/>
    </row>
    <row r="40" spans="1:12" ht="47" customHeight="1" x14ac:dyDescent="0.35">
      <c r="A40" s="469" t="s">
        <v>581</v>
      </c>
      <c r="B40" s="261" t="s">
        <v>734</v>
      </c>
      <c r="C40" s="38" t="s">
        <v>304</v>
      </c>
      <c r="D40" s="38" t="s">
        <v>304</v>
      </c>
      <c r="E40" s="38" t="s">
        <v>304</v>
      </c>
      <c r="F40" s="38" t="s">
        <v>304</v>
      </c>
      <c r="G40" s="732" t="s">
        <v>304</v>
      </c>
      <c r="H40" s="732"/>
      <c r="I40" s="732" t="s">
        <v>304</v>
      </c>
      <c r="J40" s="732"/>
      <c r="K40" s="732"/>
      <c r="L40" s="261" t="s">
        <v>826</v>
      </c>
    </row>
    <row r="41" spans="1:12" ht="14" customHeight="1" x14ac:dyDescent="0.35">
      <c r="A41" s="615" t="s">
        <v>772</v>
      </c>
      <c r="B41" s="617"/>
      <c r="C41" s="266">
        <v>30</v>
      </c>
      <c r="D41" s="266">
        <v>30</v>
      </c>
      <c r="E41" s="266">
        <v>30</v>
      </c>
      <c r="F41" s="266">
        <v>30</v>
      </c>
      <c r="G41" s="716">
        <v>30</v>
      </c>
      <c r="H41" s="717"/>
      <c r="I41" s="716">
        <v>30</v>
      </c>
      <c r="J41" s="718"/>
      <c r="K41" s="717"/>
      <c r="L41" s="83">
        <f>SUM(C41:K41)</f>
        <v>180</v>
      </c>
    </row>
    <row r="42" spans="1:12" ht="14" customHeight="1" x14ac:dyDescent="0.35">
      <c r="A42" s="571" t="s">
        <v>196</v>
      </c>
      <c r="B42" s="572"/>
      <c r="C42" s="544"/>
      <c r="D42" s="544"/>
      <c r="E42" s="544"/>
      <c r="F42" s="544"/>
      <c r="G42" s="659"/>
      <c r="H42" s="661"/>
      <c r="I42" s="659"/>
      <c r="J42" s="660"/>
      <c r="K42" s="661"/>
      <c r="L42" s="113"/>
    </row>
    <row r="43" spans="1:12" ht="14" customHeight="1" x14ac:dyDescent="0.35">
      <c r="A43" s="675" t="s">
        <v>781</v>
      </c>
      <c r="B43" s="677"/>
      <c r="C43" s="277">
        <f>C41*C42</f>
        <v>0</v>
      </c>
      <c r="D43" s="277">
        <f t="shared" ref="D43:F43" si="14">D41*D42</f>
        <v>0</v>
      </c>
      <c r="E43" s="277">
        <f t="shared" si="14"/>
        <v>0</v>
      </c>
      <c r="F43" s="277">
        <f t="shared" si="14"/>
        <v>0</v>
      </c>
      <c r="G43" s="643">
        <f>G41*G42</f>
        <v>0</v>
      </c>
      <c r="H43" s="645"/>
      <c r="I43" s="643">
        <f>I42*I41</f>
        <v>0</v>
      </c>
      <c r="J43" s="644"/>
      <c r="K43" s="645"/>
      <c r="L43" s="268">
        <f>SUM(C43:K43)</f>
        <v>0</v>
      </c>
    </row>
    <row r="44" spans="1:12" ht="18.649999999999999" customHeight="1" x14ac:dyDescent="0.35">
      <c r="A44" s="728" t="s">
        <v>730</v>
      </c>
      <c r="B44" s="728" t="s">
        <v>438</v>
      </c>
      <c r="C44" s="731" t="s">
        <v>501</v>
      </c>
      <c r="D44" s="731"/>
      <c r="E44" s="731"/>
      <c r="F44" s="731"/>
      <c r="G44" s="731"/>
      <c r="H44" s="731"/>
      <c r="I44" s="731"/>
      <c r="J44" s="731"/>
      <c r="K44" s="731"/>
      <c r="L44" s="731" t="s">
        <v>644</v>
      </c>
    </row>
    <row r="45" spans="1:12" ht="17.149999999999999" customHeight="1" x14ac:dyDescent="0.35">
      <c r="A45" s="729"/>
      <c r="B45" s="729"/>
      <c r="C45" s="735" t="s">
        <v>107</v>
      </c>
      <c r="D45" s="735" t="s">
        <v>108</v>
      </c>
      <c r="E45" s="735" t="s">
        <v>736</v>
      </c>
      <c r="F45" s="735" t="s">
        <v>737</v>
      </c>
      <c r="G45" s="735" t="s">
        <v>111</v>
      </c>
      <c r="H45" s="735"/>
      <c r="I45" s="735" t="s">
        <v>502</v>
      </c>
      <c r="J45" s="735"/>
      <c r="K45" s="735"/>
      <c r="L45" s="731"/>
    </row>
    <row r="46" spans="1:12" x14ac:dyDescent="0.35">
      <c r="A46" s="730"/>
      <c r="B46" s="730"/>
      <c r="C46" s="735"/>
      <c r="D46" s="735"/>
      <c r="E46" s="735"/>
      <c r="F46" s="735"/>
      <c r="G46" s="735"/>
      <c r="H46" s="735"/>
      <c r="I46" s="736" t="s">
        <v>503</v>
      </c>
      <c r="J46" s="736"/>
      <c r="K46" s="736"/>
      <c r="L46" s="731"/>
    </row>
    <row r="47" spans="1:12" ht="47.5" customHeight="1" x14ac:dyDescent="0.35">
      <c r="A47" s="25" t="s">
        <v>581</v>
      </c>
      <c r="B47" s="25" t="s">
        <v>733</v>
      </c>
      <c r="C47" s="473" t="s">
        <v>738</v>
      </c>
      <c r="D47" s="473" t="s">
        <v>738</v>
      </c>
      <c r="E47" s="473" t="s">
        <v>738</v>
      </c>
      <c r="F47" s="473" t="s">
        <v>738</v>
      </c>
      <c r="G47" s="737" t="s">
        <v>738</v>
      </c>
      <c r="H47" s="737"/>
      <c r="I47" s="737" t="s">
        <v>738</v>
      </c>
      <c r="J47" s="737"/>
      <c r="K47" s="737"/>
      <c r="L47" s="476" t="s">
        <v>827</v>
      </c>
    </row>
    <row r="48" spans="1:12" ht="14" customHeight="1" x14ac:dyDescent="0.35">
      <c r="A48" s="738" t="s">
        <v>779</v>
      </c>
      <c r="B48" s="739"/>
      <c r="C48" s="474">
        <v>3</v>
      </c>
      <c r="D48" s="474">
        <v>3</v>
      </c>
      <c r="E48" s="474">
        <v>3</v>
      </c>
      <c r="F48" s="474">
        <v>3</v>
      </c>
      <c r="G48" s="740">
        <v>3</v>
      </c>
      <c r="H48" s="741"/>
      <c r="I48" s="740">
        <v>3</v>
      </c>
      <c r="J48" s="742"/>
      <c r="K48" s="741"/>
      <c r="L48" s="475">
        <f>SUM(C48:K48)</f>
        <v>18</v>
      </c>
    </row>
    <row r="49" spans="1:13" ht="14" customHeight="1" x14ac:dyDescent="0.35">
      <c r="A49" s="571" t="s">
        <v>196</v>
      </c>
      <c r="B49" s="572"/>
      <c r="C49" s="542"/>
      <c r="D49" s="542"/>
      <c r="E49" s="542"/>
      <c r="F49" s="542"/>
      <c r="G49" s="646"/>
      <c r="H49" s="648"/>
      <c r="I49" s="646"/>
      <c r="J49" s="647"/>
      <c r="K49" s="648"/>
      <c r="L49" s="462"/>
    </row>
    <row r="50" spans="1:13" ht="14" customHeight="1" x14ac:dyDescent="0.35">
      <c r="A50" s="576" t="s">
        <v>780</v>
      </c>
      <c r="B50" s="577"/>
      <c r="C50" s="301">
        <f>C48*C49</f>
        <v>0</v>
      </c>
      <c r="D50" s="301">
        <f t="shared" ref="D50:F50" si="15">D48*D49</f>
        <v>0</v>
      </c>
      <c r="E50" s="301">
        <f t="shared" si="15"/>
        <v>0</v>
      </c>
      <c r="F50" s="301">
        <f t="shared" si="15"/>
        <v>0</v>
      </c>
      <c r="G50" s="701">
        <f>G48*G49</f>
        <v>0</v>
      </c>
      <c r="H50" s="703"/>
      <c r="I50" s="701">
        <f>I49*I48</f>
        <v>0</v>
      </c>
      <c r="J50" s="702"/>
      <c r="K50" s="703"/>
      <c r="L50" s="464">
        <f>SUM(C50:K50)</f>
        <v>0</v>
      </c>
    </row>
    <row r="51" spans="1:13" x14ac:dyDescent="0.35">
      <c r="A51" s="3" t="s">
        <v>830</v>
      </c>
      <c r="B51" s="336"/>
    </row>
    <row r="52" spans="1:13" x14ac:dyDescent="0.35">
      <c r="A52" s="3" t="s">
        <v>831</v>
      </c>
      <c r="B52" s="336"/>
    </row>
    <row r="53" spans="1:13" x14ac:dyDescent="0.35">
      <c r="A53" s="43" t="s">
        <v>829</v>
      </c>
      <c r="B53" s="336"/>
      <c r="M53" s="373"/>
    </row>
    <row r="54" spans="1:13" x14ac:dyDescent="0.35">
      <c r="A54" s="43" t="s">
        <v>828</v>
      </c>
      <c r="B54" s="336"/>
    </row>
    <row r="55" spans="1:13" x14ac:dyDescent="0.35">
      <c r="A55" s="3"/>
    </row>
  </sheetData>
  <mergeCells count="140">
    <mergeCell ref="A48:B48"/>
    <mergeCell ref="G48:H48"/>
    <mergeCell ref="I48:K48"/>
    <mergeCell ref="A49:B49"/>
    <mergeCell ref="G49:H49"/>
    <mergeCell ref="I49:K49"/>
    <mergeCell ref="A50:B50"/>
    <mergeCell ref="G50:H50"/>
    <mergeCell ref="I50:K50"/>
    <mergeCell ref="L44:L46"/>
    <mergeCell ref="C45:C46"/>
    <mergeCell ref="D45:D46"/>
    <mergeCell ref="E45:E46"/>
    <mergeCell ref="F45:F46"/>
    <mergeCell ref="G45:H46"/>
    <mergeCell ref="I45:K45"/>
    <mergeCell ref="I46:K46"/>
    <mergeCell ref="G47:H47"/>
    <mergeCell ref="I47:K47"/>
    <mergeCell ref="A44:A46"/>
    <mergeCell ref="B44:B46"/>
    <mergeCell ref="C44:K44"/>
    <mergeCell ref="G42:H42"/>
    <mergeCell ref="I42:K42"/>
    <mergeCell ref="G43:H43"/>
    <mergeCell ref="I43:K43"/>
    <mergeCell ref="G40:H40"/>
    <mergeCell ref="A27:A28"/>
    <mergeCell ref="G28:J28"/>
    <mergeCell ref="I40:K40"/>
    <mergeCell ref="G29:J29"/>
    <mergeCell ref="G30:J30"/>
    <mergeCell ref="G34:J34"/>
    <mergeCell ref="A43:B43"/>
    <mergeCell ref="A42:B42"/>
    <mergeCell ref="A41:B41"/>
    <mergeCell ref="J9:K9"/>
    <mergeCell ref="H6:I6"/>
    <mergeCell ref="H10:I10"/>
    <mergeCell ref="L37:L39"/>
    <mergeCell ref="C38:C39"/>
    <mergeCell ref="D38:D39"/>
    <mergeCell ref="E38:E39"/>
    <mergeCell ref="F38:F39"/>
    <mergeCell ref="A32:A33"/>
    <mergeCell ref="C32:C33"/>
    <mergeCell ref="D32:D33"/>
    <mergeCell ref="E32:E33"/>
    <mergeCell ref="F32:F33"/>
    <mergeCell ref="G32:J33"/>
    <mergeCell ref="B37:B39"/>
    <mergeCell ref="G38:H39"/>
    <mergeCell ref="I38:K38"/>
    <mergeCell ref="I39:K39"/>
    <mergeCell ref="A35:B35"/>
    <mergeCell ref="A36:B36"/>
    <mergeCell ref="G35:J35"/>
    <mergeCell ref="K32:K33"/>
    <mergeCell ref="A34:B34"/>
    <mergeCell ref="B32:B33"/>
    <mergeCell ref="L25:L26"/>
    <mergeCell ref="G26:J26"/>
    <mergeCell ref="G27:J27"/>
    <mergeCell ref="J23:K23"/>
    <mergeCell ref="G21:H21"/>
    <mergeCell ref="J21:K21"/>
    <mergeCell ref="J22:K22"/>
    <mergeCell ref="G23:H23"/>
    <mergeCell ref="G24:H24"/>
    <mergeCell ref="J24:K24"/>
    <mergeCell ref="G22:H22"/>
    <mergeCell ref="C25:K25"/>
    <mergeCell ref="A2:A3"/>
    <mergeCell ref="C2:K2"/>
    <mergeCell ref="J6:K6"/>
    <mergeCell ref="A4:A5"/>
    <mergeCell ref="H5:I5"/>
    <mergeCell ref="J5:K5"/>
    <mergeCell ref="L13:L15"/>
    <mergeCell ref="C14:C15"/>
    <mergeCell ref="E14:E15"/>
    <mergeCell ref="F14:F15"/>
    <mergeCell ref="B13:B15"/>
    <mergeCell ref="A13:A15"/>
    <mergeCell ref="C13:K13"/>
    <mergeCell ref="D14:D15"/>
    <mergeCell ref="A11:B11"/>
    <mergeCell ref="A10:B10"/>
    <mergeCell ref="A8:B8"/>
    <mergeCell ref="A7:B7"/>
    <mergeCell ref="A6:B6"/>
    <mergeCell ref="J10:K10"/>
    <mergeCell ref="J7:K7"/>
    <mergeCell ref="H11:I11"/>
    <mergeCell ref="J11:K11"/>
    <mergeCell ref="H9:I9"/>
    <mergeCell ref="L2:L3"/>
    <mergeCell ref="H3:I3"/>
    <mergeCell ref="J3:K3"/>
    <mergeCell ref="H4:I4"/>
    <mergeCell ref="J4:K4"/>
    <mergeCell ref="B2:B3"/>
    <mergeCell ref="H7:I7"/>
    <mergeCell ref="H8:I8"/>
    <mergeCell ref="J8:K8"/>
    <mergeCell ref="H12:I12"/>
    <mergeCell ref="J12:K12"/>
    <mergeCell ref="A23:B23"/>
    <mergeCell ref="A24:B24"/>
    <mergeCell ref="A12:B12"/>
    <mergeCell ref="A22:B22"/>
    <mergeCell ref="A37:A39"/>
    <mergeCell ref="B25:B26"/>
    <mergeCell ref="A31:B31"/>
    <mergeCell ref="C37:K37"/>
    <mergeCell ref="A19:B19"/>
    <mergeCell ref="A20:B20"/>
    <mergeCell ref="A18:B18"/>
    <mergeCell ref="G18:H18"/>
    <mergeCell ref="J18:K18"/>
    <mergeCell ref="G19:H19"/>
    <mergeCell ref="G20:H20"/>
    <mergeCell ref="A16:A17"/>
    <mergeCell ref="G17:H17"/>
    <mergeCell ref="J14:K14"/>
    <mergeCell ref="J15:K15"/>
    <mergeCell ref="A25:A26"/>
    <mergeCell ref="J19:K19"/>
    <mergeCell ref="J20:K20"/>
    <mergeCell ref="J17:K17"/>
    <mergeCell ref="G16:H16"/>
    <mergeCell ref="J16:K16"/>
    <mergeCell ref="G14:H15"/>
    <mergeCell ref="I14:I15"/>
    <mergeCell ref="G41:H41"/>
    <mergeCell ref="I41:K41"/>
    <mergeCell ref="G36:J36"/>
    <mergeCell ref="A30:B30"/>
    <mergeCell ref="G31:J31"/>
    <mergeCell ref="A29:B29"/>
  </mergeCells>
  <phoneticPr fontId="6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5"/>
  <sheetViews>
    <sheetView zoomScale="80" zoomScaleNormal="80" workbookViewId="0">
      <pane ySplit="2" topLeftCell="A3" activePane="bottomLeft" state="frozen"/>
      <selection activeCell="F1" sqref="F1"/>
      <selection pane="bottomLeft" activeCell="Q9" sqref="Q9"/>
    </sheetView>
  </sheetViews>
  <sheetFormatPr defaultRowHeight="14.5" x14ac:dyDescent="0.35"/>
  <cols>
    <col min="1" max="1" width="12" style="17" customWidth="1"/>
    <col min="2" max="2" width="13.90625" style="17" customWidth="1"/>
    <col min="3" max="3" width="11.81640625" style="17" customWidth="1"/>
    <col min="4" max="4" width="22.1796875" style="17" customWidth="1"/>
    <col min="5" max="5" width="13.81640625" style="17" customWidth="1"/>
    <col min="6" max="6" width="16.1796875" style="17" customWidth="1"/>
    <col min="7" max="7" width="12.81640625" style="17" customWidth="1"/>
    <col min="8" max="8" width="34.1796875" style="49" customWidth="1"/>
    <col min="9" max="9" width="16.81640625" style="281" customWidth="1"/>
    <col min="10" max="10" width="20.81640625" style="281" customWidth="1"/>
    <col min="11" max="11" width="12.1796875" customWidth="1"/>
    <col min="12" max="12" width="18.81640625" customWidth="1"/>
    <col min="13" max="13" width="21.1796875" customWidth="1"/>
  </cols>
  <sheetData>
    <row r="1" spans="1:13" ht="18" customHeight="1" x14ac:dyDescent="0.35">
      <c r="A1" s="3" t="s">
        <v>527</v>
      </c>
      <c r="B1"/>
      <c r="C1"/>
      <c r="D1"/>
      <c r="E1"/>
      <c r="F1"/>
      <c r="G1"/>
      <c r="H1" s="271"/>
    </row>
    <row r="2" spans="1:13" ht="78.5" customHeight="1" x14ac:dyDescent="0.35">
      <c r="A2" s="262" t="s">
        <v>113</v>
      </c>
      <c r="B2" s="262" t="s">
        <v>298</v>
      </c>
      <c r="C2" s="262" t="s">
        <v>651</v>
      </c>
      <c r="D2" s="262" t="s">
        <v>649</v>
      </c>
      <c r="E2" s="262" t="s">
        <v>114</v>
      </c>
      <c r="F2" s="262" t="s">
        <v>689</v>
      </c>
      <c r="G2" s="262" t="s">
        <v>358</v>
      </c>
      <c r="H2" s="262" t="s">
        <v>438</v>
      </c>
      <c r="I2" s="88" t="s">
        <v>772</v>
      </c>
      <c r="J2" s="88" t="s">
        <v>785</v>
      </c>
      <c r="K2" s="270" t="s">
        <v>196</v>
      </c>
      <c r="L2" s="267" t="s">
        <v>781</v>
      </c>
      <c r="M2" s="267" t="s">
        <v>780</v>
      </c>
    </row>
    <row r="3" spans="1:13" ht="68.150000000000006" customHeight="1" x14ac:dyDescent="0.35">
      <c r="A3" s="631" t="s">
        <v>115</v>
      </c>
      <c r="B3" s="265" t="s">
        <v>310</v>
      </c>
      <c r="C3" s="261" t="s">
        <v>52</v>
      </c>
      <c r="D3" s="265" t="s">
        <v>299</v>
      </c>
      <c r="E3" s="261" t="s">
        <v>15</v>
      </c>
      <c r="F3" s="261" t="s">
        <v>300</v>
      </c>
      <c r="G3" s="261" t="s">
        <v>506</v>
      </c>
      <c r="H3" s="261" t="s">
        <v>719</v>
      </c>
      <c r="I3" s="88">
        <v>52</v>
      </c>
      <c r="J3" s="283"/>
      <c r="K3" s="544"/>
      <c r="L3" s="279">
        <f>K3*I3</f>
        <v>0</v>
      </c>
      <c r="M3" s="280"/>
    </row>
    <row r="4" spans="1:13" ht="83.5" customHeight="1" x14ac:dyDescent="0.35">
      <c r="A4" s="631"/>
      <c r="B4" s="265" t="s">
        <v>116</v>
      </c>
      <c r="C4" s="261" t="s">
        <v>832</v>
      </c>
      <c r="D4" s="265" t="s">
        <v>301</v>
      </c>
      <c r="E4" s="261" t="s">
        <v>302</v>
      </c>
      <c r="F4" s="261" t="s">
        <v>303</v>
      </c>
      <c r="G4" s="261" t="s">
        <v>506</v>
      </c>
      <c r="H4" s="261" t="s">
        <v>718</v>
      </c>
      <c r="I4" s="283"/>
      <c r="J4" s="88">
        <v>52</v>
      </c>
      <c r="K4" s="544"/>
      <c r="L4" s="280"/>
      <c r="M4" s="91">
        <f>K4*J4</f>
        <v>0</v>
      </c>
    </row>
    <row r="5" spans="1:13" ht="50" customHeight="1" x14ac:dyDescent="0.35">
      <c r="A5" s="265" t="s">
        <v>117</v>
      </c>
      <c r="B5" s="265" t="s">
        <v>116</v>
      </c>
      <c r="C5" s="261" t="s">
        <v>833</v>
      </c>
      <c r="D5" s="265" t="s">
        <v>305</v>
      </c>
      <c r="E5" s="261" t="s">
        <v>306</v>
      </c>
      <c r="F5" s="261" t="s">
        <v>303</v>
      </c>
      <c r="G5" s="261" t="s">
        <v>507</v>
      </c>
      <c r="H5" s="565" t="s">
        <v>718</v>
      </c>
      <c r="I5" s="88">
        <v>13</v>
      </c>
      <c r="J5" s="283"/>
      <c r="K5" s="544"/>
      <c r="L5" s="279">
        <f t="shared" ref="L5:L9" si="0">K5*I5</f>
        <v>0</v>
      </c>
      <c r="M5" s="280"/>
    </row>
    <row r="6" spans="1:13" ht="50" customHeight="1" x14ac:dyDescent="0.35">
      <c r="A6" s="265" t="s">
        <v>118</v>
      </c>
      <c r="B6" s="413" t="s">
        <v>116</v>
      </c>
      <c r="C6" s="261" t="s">
        <v>834</v>
      </c>
      <c r="D6" s="265" t="s">
        <v>307</v>
      </c>
      <c r="E6" s="261" t="s">
        <v>306</v>
      </c>
      <c r="F6" s="261" t="s">
        <v>303</v>
      </c>
      <c r="G6" s="261" t="s">
        <v>508</v>
      </c>
      <c r="H6" s="565"/>
      <c r="I6" s="88">
        <v>10</v>
      </c>
      <c r="J6" s="283"/>
      <c r="K6" s="544"/>
      <c r="L6" s="279">
        <f t="shared" si="0"/>
        <v>0</v>
      </c>
      <c r="M6" s="280"/>
    </row>
    <row r="7" spans="1:13" ht="61.5" customHeight="1" x14ac:dyDescent="0.35">
      <c r="A7" s="265" t="s">
        <v>510</v>
      </c>
      <c r="B7" s="265" t="s">
        <v>334</v>
      </c>
      <c r="C7" s="261" t="s">
        <v>29</v>
      </c>
      <c r="D7" s="265" t="s">
        <v>676</v>
      </c>
      <c r="E7" s="261" t="s">
        <v>302</v>
      </c>
      <c r="F7" s="261" t="s">
        <v>303</v>
      </c>
      <c r="G7" s="261" t="s">
        <v>509</v>
      </c>
      <c r="H7" s="261" t="s">
        <v>720</v>
      </c>
      <c r="I7" s="283"/>
      <c r="J7" s="88">
        <v>3</v>
      </c>
      <c r="K7" s="544"/>
      <c r="L7" s="280"/>
      <c r="M7" s="91">
        <f>K7*J7</f>
        <v>0</v>
      </c>
    </row>
    <row r="8" spans="1:13" ht="55" customHeight="1" x14ac:dyDescent="0.35">
      <c r="A8" s="743" t="s">
        <v>119</v>
      </c>
      <c r="B8" s="265" t="s">
        <v>116</v>
      </c>
      <c r="C8" s="261">
        <v>2</v>
      </c>
      <c r="D8" s="265" t="s">
        <v>301</v>
      </c>
      <c r="E8" s="261" t="s">
        <v>302</v>
      </c>
      <c r="F8" s="261" t="s">
        <v>303</v>
      </c>
      <c r="G8" s="261" t="s">
        <v>511</v>
      </c>
      <c r="H8" s="261" t="s">
        <v>720</v>
      </c>
      <c r="I8" s="283"/>
      <c r="J8" s="88">
        <v>2</v>
      </c>
      <c r="K8" s="544"/>
      <c r="L8" s="280"/>
      <c r="M8" s="91">
        <f>K8*J8</f>
        <v>0</v>
      </c>
    </row>
    <row r="9" spans="1:13" ht="41.5" customHeight="1" x14ac:dyDescent="0.35">
      <c r="A9" s="743"/>
      <c r="B9" s="265" t="s">
        <v>308</v>
      </c>
      <c r="C9" s="261" t="s">
        <v>835</v>
      </c>
      <c r="D9" s="265" t="s">
        <v>721</v>
      </c>
      <c r="E9" s="565" t="s">
        <v>512</v>
      </c>
      <c r="F9" s="565"/>
      <c r="G9" s="565"/>
      <c r="H9" s="565"/>
      <c r="I9" s="88">
        <v>52</v>
      </c>
      <c r="J9" s="283"/>
      <c r="K9" s="544"/>
      <c r="L9" s="279">
        <f t="shared" si="0"/>
        <v>0</v>
      </c>
      <c r="M9" s="280"/>
    </row>
    <row r="10" spans="1:13" ht="14.5" customHeight="1" x14ac:dyDescent="0.35">
      <c r="A10" s="615" t="s">
        <v>772</v>
      </c>
      <c r="B10" s="616"/>
      <c r="C10" s="616"/>
      <c r="D10" s="616"/>
      <c r="E10" s="616"/>
      <c r="F10" s="616"/>
      <c r="G10" s="616"/>
      <c r="H10" s="617"/>
      <c r="I10" s="155">
        <f>SUM(I3:I9)</f>
        <v>127</v>
      </c>
      <c r="J10" s="283"/>
      <c r="K10" s="278"/>
      <c r="L10" s="280"/>
      <c r="M10" s="280"/>
    </row>
    <row r="11" spans="1:13" ht="14.5" customHeight="1" x14ac:dyDescent="0.35">
      <c r="A11" s="615" t="s">
        <v>779</v>
      </c>
      <c r="B11" s="616"/>
      <c r="C11" s="616"/>
      <c r="D11" s="616"/>
      <c r="E11" s="616"/>
      <c r="F11" s="616"/>
      <c r="G11" s="616"/>
      <c r="H11" s="617"/>
      <c r="I11" s="283"/>
      <c r="J11" s="155">
        <f>SUM(J3:J9)</f>
        <v>57</v>
      </c>
      <c r="K11" s="278"/>
      <c r="L11" s="280"/>
      <c r="M11" s="280"/>
    </row>
    <row r="12" spans="1:13" ht="14.5" customHeight="1" x14ac:dyDescent="0.35">
      <c r="A12" s="675" t="s">
        <v>781</v>
      </c>
      <c r="B12" s="676"/>
      <c r="C12" s="676"/>
      <c r="D12" s="676"/>
      <c r="E12" s="676"/>
      <c r="F12" s="676"/>
      <c r="G12" s="676"/>
      <c r="H12" s="676"/>
      <c r="I12" s="676"/>
      <c r="J12" s="676"/>
      <c r="K12" s="677"/>
      <c r="L12" s="268">
        <f>SUM(L3:L9)</f>
        <v>0</v>
      </c>
      <c r="M12" s="280"/>
    </row>
    <row r="13" spans="1:13" ht="14.5" customHeight="1" x14ac:dyDescent="0.35">
      <c r="A13" s="576" t="s">
        <v>780</v>
      </c>
      <c r="B13" s="597"/>
      <c r="C13" s="597"/>
      <c r="D13" s="597"/>
      <c r="E13" s="597"/>
      <c r="F13" s="597"/>
      <c r="G13" s="597"/>
      <c r="H13" s="597"/>
      <c r="I13" s="597"/>
      <c r="J13" s="597"/>
      <c r="K13" s="577"/>
      <c r="L13" s="280"/>
      <c r="M13" s="268">
        <f>SUM(M3:M9)</f>
        <v>0</v>
      </c>
    </row>
    <row r="14" spans="1:13" ht="15.5" x14ac:dyDescent="0.35">
      <c r="A14" s="439" t="s">
        <v>754</v>
      </c>
      <c r="B14" s="10"/>
      <c r="C14" s="10"/>
      <c r="D14" s="10"/>
      <c r="E14" s="10"/>
      <c r="F14" s="10"/>
      <c r="G14" s="10"/>
      <c r="H14" s="47"/>
    </row>
    <row r="15" spans="1:13" ht="14.5" customHeight="1" x14ac:dyDescent="0.35">
      <c r="A15" s="21"/>
      <c r="B15" s="10"/>
      <c r="C15" s="10"/>
      <c r="D15" s="10"/>
      <c r="E15" s="10"/>
      <c r="F15" s="10"/>
      <c r="G15" s="10"/>
      <c r="H15" s="19"/>
    </row>
    <row r="16" spans="1:13" ht="35.15" customHeight="1" x14ac:dyDescent="0.35">
      <c r="A16" s="21"/>
      <c r="B16" s="21"/>
      <c r="C16" s="21"/>
      <c r="D16" s="21"/>
      <c r="E16" s="21"/>
      <c r="F16" s="21"/>
      <c r="G16" s="21"/>
      <c r="H16" s="19"/>
    </row>
    <row r="17" spans="1:8" x14ac:dyDescent="0.35">
      <c r="A17" s="21"/>
      <c r="B17" s="21"/>
      <c r="C17" s="21"/>
      <c r="D17" s="21"/>
      <c r="E17" s="21"/>
      <c r="F17" s="21"/>
      <c r="G17" s="48"/>
      <c r="H17" s="19"/>
    </row>
    <row r="18" spans="1:8" ht="14.5" customHeight="1" x14ac:dyDescent="0.35">
      <c r="A18" s="48"/>
      <c r="B18" s="21"/>
      <c r="C18" s="21"/>
      <c r="D18" s="21"/>
      <c r="E18" s="21"/>
      <c r="F18" s="21"/>
      <c r="G18" s="21"/>
      <c r="H18" s="19"/>
    </row>
    <row r="19" spans="1:8" x14ac:dyDescent="0.35">
      <c r="A19" s="48"/>
      <c r="B19" s="21"/>
      <c r="C19" s="21"/>
      <c r="D19" s="21"/>
      <c r="E19" s="21"/>
      <c r="F19" s="21"/>
      <c r="G19" s="21"/>
      <c r="H19" s="19"/>
    </row>
    <row r="20" spans="1:8" x14ac:dyDescent="0.35">
      <c r="A20" s="42"/>
      <c r="B20" s="5"/>
      <c r="C20" s="5"/>
      <c r="D20" s="5"/>
      <c r="E20" s="5"/>
      <c r="F20" s="42"/>
      <c r="G20" s="42"/>
      <c r="H20" s="5"/>
    </row>
    <row r="21" spans="1:8" ht="15.65" customHeight="1" x14ac:dyDescent="0.35">
      <c r="A21" s="10"/>
      <c r="B21" s="10"/>
      <c r="C21" s="10"/>
      <c r="D21" s="10"/>
      <c r="E21" s="10"/>
      <c r="F21" s="10"/>
      <c r="G21" s="10"/>
      <c r="H21" s="11"/>
    </row>
    <row r="26" spans="1:8" x14ac:dyDescent="0.35">
      <c r="A26" s="75"/>
    </row>
    <row r="27" spans="1:8" x14ac:dyDescent="0.35">
      <c r="A27" s="53"/>
      <c r="B27" s="53"/>
      <c r="C27" s="53"/>
      <c r="D27" s="53"/>
      <c r="E27" s="53"/>
      <c r="F27" s="76"/>
      <c r="G27" s="78"/>
      <c r="H27" s="79"/>
    </row>
    <row r="28" spans="1:8" ht="54" customHeight="1" x14ac:dyDescent="0.35">
      <c r="A28" s="53"/>
      <c r="B28" s="53"/>
      <c r="C28" s="53"/>
      <c r="D28" s="53"/>
      <c r="E28" s="53"/>
      <c r="F28" s="51"/>
      <c r="G28" s="78"/>
      <c r="H28" s="79"/>
    </row>
    <row r="29" spans="1:8" x14ac:dyDescent="0.35">
      <c r="A29" s="21"/>
      <c r="B29" s="21"/>
      <c r="C29" s="21"/>
      <c r="D29" s="21"/>
      <c r="E29" s="15"/>
      <c r="F29" s="15"/>
      <c r="G29" s="77"/>
      <c r="H29" s="8"/>
    </row>
    <row r="30" spans="1:8" x14ac:dyDescent="0.35">
      <c r="A30" s="21"/>
      <c r="B30" s="21"/>
      <c r="C30" s="21"/>
      <c r="D30" s="21"/>
      <c r="E30" s="15"/>
      <c r="F30" s="15"/>
      <c r="G30" s="77"/>
      <c r="H30" s="8"/>
    </row>
    <row r="31" spans="1:8" x14ac:dyDescent="0.35">
      <c r="A31" s="21"/>
      <c r="B31" s="21"/>
      <c r="C31" s="15"/>
      <c r="D31" s="21"/>
      <c r="E31" s="15"/>
      <c r="F31" s="15"/>
      <c r="G31" s="77"/>
    </row>
    <row r="32" spans="1:8" x14ac:dyDescent="0.35">
      <c r="A32" s="21"/>
      <c r="B32" s="21"/>
      <c r="C32" s="15"/>
      <c r="D32" s="21"/>
      <c r="E32" s="15"/>
      <c r="F32" s="15"/>
      <c r="G32" s="77"/>
    </row>
    <row r="33" spans="1:7" x14ac:dyDescent="0.35">
      <c r="A33" s="21"/>
      <c r="B33" s="21"/>
      <c r="C33" s="15"/>
      <c r="D33" s="21"/>
      <c r="E33" s="15"/>
      <c r="F33" s="15"/>
      <c r="G33" s="77"/>
    </row>
    <row r="34" spans="1:7" x14ac:dyDescent="0.35">
      <c r="A34" s="21"/>
      <c r="B34" s="21"/>
      <c r="C34" s="15"/>
      <c r="D34" s="21"/>
      <c r="E34" s="15"/>
      <c r="F34" s="15"/>
      <c r="G34" s="77"/>
    </row>
    <row r="35" spans="1:7" x14ac:dyDescent="0.35">
      <c r="A35" s="10"/>
      <c r="B35" s="10"/>
      <c r="C35" s="10"/>
      <c r="D35" s="10"/>
      <c r="E35" s="10"/>
      <c r="F35" s="10"/>
      <c r="G35" s="62"/>
    </row>
  </sheetData>
  <mergeCells count="8">
    <mergeCell ref="A13:K13"/>
    <mergeCell ref="A12:K12"/>
    <mergeCell ref="A3:A4"/>
    <mergeCell ref="A8:A9"/>
    <mergeCell ref="H5:H6"/>
    <mergeCell ref="E9:H9"/>
    <mergeCell ref="A11:H11"/>
    <mergeCell ref="A10:H1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53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O38" sqref="O38"/>
    </sheetView>
  </sheetViews>
  <sheetFormatPr defaultRowHeight="14.5" x14ac:dyDescent="0.35"/>
  <cols>
    <col min="1" max="1" width="17.1796875" customWidth="1"/>
    <col min="2" max="2" width="16.453125" customWidth="1"/>
    <col min="3" max="3" width="15.1796875" customWidth="1"/>
    <col min="4" max="4" width="17.453125" customWidth="1"/>
    <col min="5" max="5" width="22.453125" style="26" customWidth="1"/>
    <col min="6" max="6" width="17.36328125" customWidth="1"/>
    <col min="7" max="7" width="37.36328125" customWidth="1"/>
    <col min="8" max="8" width="20" style="281" customWidth="1"/>
    <col min="9" max="9" width="21" style="281" customWidth="1"/>
    <col min="10" max="10" width="12.1796875" style="105" customWidth="1"/>
    <col min="11" max="11" width="19.6328125" style="115" customWidth="1"/>
    <col min="12" max="12" width="19.81640625" customWidth="1"/>
    <col min="13" max="13" width="10.90625" customWidth="1"/>
  </cols>
  <sheetData>
    <row r="1" spans="1:13" x14ac:dyDescent="0.35">
      <c r="H1" s="530"/>
      <c r="I1" s="531"/>
      <c r="J1" s="532"/>
    </row>
    <row r="2" spans="1:13" x14ac:dyDescent="0.35">
      <c r="A2" s="3" t="s">
        <v>631</v>
      </c>
      <c r="H2" s="533"/>
      <c r="I2" s="531"/>
      <c r="J2" s="532"/>
    </row>
    <row r="3" spans="1:13" ht="89" customHeight="1" x14ac:dyDescent="0.35">
      <c r="A3" s="32" t="s">
        <v>652</v>
      </c>
      <c r="B3" s="32" t="s">
        <v>649</v>
      </c>
      <c r="C3" s="32" t="s">
        <v>114</v>
      </c>
      <c r="D3" s="32" t="s">
        <v>637</v>
      </c>
      <c r="E3" s="32" t="s">
        <v>358</v>
      </c>
      <c r="F3" s="402" t="s">
        <v>653</v>
      </c>
      <c r="G3" s="262" t="s">
        <v>438</v>
      </c>
      <c r="H3" s="88" t="s">
        <v>772</v>
      </c>
      <c r="I3" s="88" t="s">
        <v>779</v>
      </c>
      <c r="J3" s="131" t="s">
        <v>196</v>
      </c>
      <c r="K3" s="130" t="s">
        <v>781</v>
      </c>
      <c r="L3" s="267" t="s">
        <v>780</v>
      </c>
    </row>
    <row r="4" spans="1:13" ht="41.5" customHeight="1" x14ac:dyDescent="0.35">
      <c r="A4" s="631" t="s">
        <v>739</v>
      </c>
      <c r="B4" s="565" t="s">
        <v>222</v>
      </c>
      <c r="C4" s="565" t="s">
        <v>654</v>
      </c>
      <c r="D4" s="31" t="s">
        <v>223</v>
      </c>
      <c r="E4" s="31" t="s">
        <v>120</v>
      </c>
      <c r="F4" s="31" t="s">
        <v>722</v>
      </c>
      <c r="G4" s="261" t="s">
        <v>489</v>
      </c>
      <c r="H4" s="88">
        <v>1460</v>
      </c>
      <c r="I4" s="282"/>
      <c r="J4" s="543"/>
      <c r="K4" s="90">
        <f>H4*J4</f>
        <v>0</v>
      </c>
      <c r="L4" s="175"/>
      <c r="M4" s="373"/>
    </row>
    <row r="5" spans="1:13" ht="43" customHeight="1" x14ac:dyDescent="0.35">
      <c r="A5" s="631"/>
      <c r="B5" s="565"/>
      <c r="C5" s="565"/>
      <c r="D5" s="31" t="s">
        <v>200</v>
      </c>
      <c r="E5" s="31" t="s">
        <v>224</v>
      </c>
      <c r="F5" s="31" t="s">
        <v>225</v>
      </c>
      <c r="G5" s="261" t="s">
        <v>490</v>
      </c>
      <c r="H5" s="88">
        <v>365</v>
      </c>
      <c r="I5" s="282"/>
      <c r="J5" s="543"/>
      <c r="K5" s="90">
        <f t="shared" ref="K5:K41" si="0">H5*J5</f>
        <v>0</v>
      </c>
      <c r="L5" s="175"/>
      <c r="M5" s="373"/>
    </row>
    <row r="6" spans="1:13" ht="41" customHeight="1" x14ac:dyDescent="0.35">
      <c r="A6" s="631" t="s">
        <v>121</v>
      </c>
      <c r="B6" s="565" t="s">
        <v>122</v>
      </c>
      <c r="C6" s="565" t="s">
        <v>226</v>
      </c>
      <c r="D6" s="31" t="s">
        <v>123</v>
      </c>
      <c r="E6" s="31" t="s">
        <v>120</v>
      </c>
      <c r="F6" s="31" t="s">
        <v>227</v>
      </c>
      <c r="G6" s="582" t="s">
        <v>491</v>
      </c>
      <c r="H6" s="88">
        <v>339</v>
      </c>
      <c r="I6" s="282"/>
      <c r="J6" s="543"/>
      <c r="K6" s="90">
        <f t="shared" si="0"/>
        <v>0</v>
      </c>
      <c r="L6" s="175"/>
      <c r="M6" s="373"/>
    </row>
    <row r="7" spans="1:13" ht="28.5" customHeight="1" x14ac:dyDescent="0.35">
      <c r="A7" s="631"/>
      <c r="B7" s="565"/>
      <c r="C7" s="565"/>
      <c r="D7" s="31" t="s">
        <v>123</v>
      </c>
      <c r="E7" s="40" t="s">
        <v>237</v>
      </c>
      <c r="F7" s="31" t="s">
        <v>227</v>
      </c>
      <c r="G7" s="584"/>
      <c r="H7" s="88">
        <v>339</v>
      </c>
      <c r="I7" s="282"/>
      <c r="J7" s="543"/>
      <c r="K7" s="90">
        <f t="shared" si="0"/>
        <v>0</v>
      </c>
      <c r="L7" s="175"/>
      <c r="M7" s="373"/>
    </row>
    <row r="8" spans="1:13" ht="28" customHeight="1" x14ac:dyDescent="0.35">
      <c r="A8" s="582" t="s">
        <v>740</v>
      </c>
      <c r="B8" s="582" t="s">
        <v>222</v>
      </c>
      <c r="C8" s="582" t="s">
        <v>228</v>
      </c>
      <c r="D8" s="582" t="s">
        <v>488</v>
      </c>
      <c r="E8" s="40" t="s">
        <v>237</v>
      </c>
      <c r="F8" s="31" t="s">
        <v>617</v>
      </c>
      <c r="G8" s="582" t="s">
        <v>498</v>
      </c>
      <c r="H8" s="282"/>
      <c r="I8" s="401">
        <v>120</v>
      </c>
      <c r="J8" s="543"/>
      <c r="K8" s="175"/>
      <c r="L8" s="90">
        <f t="shared" ref="L8:L43" si="1">I8*J8</f>
        <v>0</v>
      </c>
      <c r="M8" s="373"/>
    </row>
    <row r="9" spans="1:13" ht="39.5" customHeight="1" x14ac:dyDescent="0.35">
      <c r="A9" s="583"/>
      <c r="B9" s="583"/>
      <c r="C9" s="583"/>
      <c r="D9" s="583"/>
      <c r="E9" s="31" t="s">
        <v>120</v>
      </c>
      <c r="F9" s="31" t="s">
        <v>618</v>
      </c>
      <c r="G9" s="583"/>
      <c r="H9" s="282"/>
      <c r="I9" s="401">
        <v>28</v>
      </c>
      <c r="J9" s="543"/>
      <c r="K9" s="175"/>
      <c r="L9" s="90">
        <f t="shared" si="1"/>
        <v>0</v>
      </c>
      <c r="M9" s="373"/>
    </row>
    <row r="10" spans="1:13" ht="27.65" customHeight="1" x14ac:dyDescent="0.35">
      <c r="A10" s="583"/>
      <c r="B10" s="583"/>
      <c r="C10" s="583"/>
      <c r="D10" s="583"/>
      <c r="E10" s="31" t="s">
        <v>224</v>
      </c>
      <c r="F10" s="31" t="s">
        <v>619</v>
      </c>
      <c r="G10" s="583"/>
      <c r="H10" s="282"/>
      <c r="I10" s="401">
        <v>28</v>
      </c>
      <c r="J10" s="543"/>
      <c r="K10" s="175"/>
      <c r="L10" s="90">
        <f t="shared" si="1"/>
        <v>0</v>
      </c>
      <c r="M10" s="373"/>
    </row>
    <row r="11" spans="1:13" ht="27.65" customHeight="1" x14ac:dyDescent="0.35">
      <c r="A11" s="584"/>
      <c r="B11" s="584"/>
      <c r="C11" s="584"/>
      <c r="D11" s="584"/>
      <c r="E11" s="87" t="s">
        <v>591</v>
      </c>
      <c r="F11" s="87" t="s">
        <v>592</v>
      </c>
      <c r="G11" s="583"/>
      <c r="H11" s="282"/>
      <c r="I11" s="401">
        <v>5</v>
      </c>
      <c r="J11" s="543"/>
      <c r="K11" s="175"/>
      <c r="L11" s="90">
        <f t="shared" si="1"/>
        <v>0</v>
      </c>
      <c r="M11" s="373"/>
    </row>
    <row r="12" spans="1:13" ht="30.65" customHeight="1" x14ac:dyDescent="0.35">
      <c r="A12" s="631" t="s">
        <v>690</v>
      </c>
      <c r="B12" s="565" t="s">
        <v>122</v>
      </c>
      <c r="C12" s="565" t="s">
        <v>228</v>
      </c>
      <c r="D12" s="565" t="s">
        <v>488</v>
      </c>
      <c r="E12" s="40" t="s">
        <v>237</v>
      </c>
      <c r="F12" s="31" t="s">
        <v>620</v>
      </c>
      <c r="G12" s="583"/>
      <c r="H12" s="282"/>
      <c r="I12" s="401">
        <v>4</v>
      </c>
      <c r="J12" s="543"/>
      <c r="K12" s="175"/>
      <c r="L12" s="90">
        <f t="shared" si="1"/>
        <v>0</v>
      </c>
      <c r="M12" s="373"/>
    </row>
    <row r="13" spans="1:13" ht="40" customHeight="1" x14ac:dyDescent="0.35">
      <c r="A13" s="631"/>
      <c r="B13" s="565"/>
      <c r="C13" s="565"/>
      <c r="D13" s="565"/>
      <c r="E13" s="31" t="s">
        <v>120</v>
      </c>
      <c r="F13" s="31" t="s">
        <v>621</v>
      </c>
      <c r="G13" s="584"/>
      <c r="H13" s="282"/>
      <c r="I13" s="401">
        <v>4</v>
      </c>
      <c r="J13" s="543"/>
      <c r="K13" s="175"/>
      <c r="L13" s="90">
        <f t="shared" si="1"/>
        <v>0</v>
      </c>
      <c r="M13" s="373"/>
    </row>
    <row r="14" spans="1:13" ht="56.15" customHeight="1" x14ac:dyDescent="0.35">
      <c r="A14" s="631" t="s">
        <v>229</v>
      </c>
      <c r="B14" s="565" t="s">
        <v>655</v>
      </c>
      <c r="C14" s="582" t="s">
        <v>230</v>
      </c>
      <c r="D14" s="31" t="s">
        <v>231</v>
      </c>
      <c r="E14" s="31" t="s">
        <v>124</v>
      </c>
      <c r="F14" s="31" t="s">
        <v>722</v>
      </c>
      <c r="G14" s="261" t="s">
        <v>492</v>
      </c>
      <c r="H14" s="88">
        <v>1460</v>
      </c>
      <c r="I14" s="282"/>
      <c r="J14" s="543"/>
      <c r="K14" s="90">
        <f t="shared" si="0"/>
        <v>0</v>
      </c>
      <c r="L14" s="175"/>
      <c r="M14" s="373"/>
    </row>
    <row r="15" spans="1:13" ht="55.5" customHeight="1" x14ac:dyDescent="0.35">
      <c r="A15" s="631"/>
      <c r="B15" s="565"/>
      <c r="C15" s="584"/>
      <c r="D15" s="31" t="s">
        <v>232</v>
      </c>
      <c r="E15" s="31" t="s">
        <v>120</v>
      </c>
      <c r="F15" s="31" t="s">
        <v>233</v>
      </c>
      <c r="G15" s="261" t="s">
        <v>493</v>
      </c>
      <c r="H15" s="88">
        <v>52</v>
      </c>
      <c r="I15" s="282"/>
      <c r="J15" s="543"/>
      <c r="K15" s="90">
        <f t="shared" si="0"/>
        <v>0</v>
      </c>
      <c r="L15" s="175"/>
      <c r="M15" s="373"/>
    </row>
    <row r="16" spans="1:13" ht="33.65" customHeight="1" x14ac:dyDescent="0.35">
      <c r="A16" s="631" t="s">
        <v>691</v>
      </c>
      <c r="B16" s="565"/>
      <c r="C16" s="565" t="s">
        <v>228</v>
      </c>
      <c r="D16" s="565" t="s">
        <v>488</v>
      </c>
      <c r="E16" s="31" t="s">
        <v>124</v>
      </c>
      <c r="F16" s="31" t="s">
        <v>622</v>
      </c>
      <c r="G16" s="582" t="s">
        <v>498</v>
      </c>
      <c r="H16" s="282"/>
      <c r="I16" s="401">
        <v>33</v>
      </c>
      <c r="J16" s="543"/>
      <c r="K16" s="175"/>
      <c r="L16" s="90">
        <f t="shared" si="1"/>
        <v>0</v>
      </c>
      <c r="M16" s="373"/>
    </row>
    <row r="17" spans="1:13" ht="42.5" customHeight="1" x14ac:dyDescent="0.35">
      <c r="A17" s="631"/>
      <c r="B17" s="565"/>
      <c r="C17" s="565"/>
      <c r="D17" s="565"/>
      <c r="E17" s="31" t="s">
        <v>120</v>
      </c>
      <c r="F17" s="31" t="s">
        <v>623</v>
      </c>
      <c r="G17" s="584"/>
      <c r="H17" s="282"/>
      <c r="I17" s="401">
        <v>20</v>
      </c>
      <c r="J17" s="543"/>
      <c r="K17" s="175"/>
      <c r="L17" s="90">
        <f t="shared" si="1"/>
        <v>0</v>
      </c>
      <c r="M17" s="373"/>
    </row>
    <row r="18" spans="1:13" ht="36" customHeight="1" x14ac:dyDescent="0.35">
      <c r="A18" s="631" t="s">
        <v>125</v>
      </c>
      <c r="B18" s="582" t="s">
        <v>238</v>
      </c>
      <c r="C18" s="565" t="s">
        <v>234</v>
      </c>
      <c r="D18" s="565" t="s">
        <v>123</v>
      </c>
      <c r="E18" s="40" t="s">
        <v>237</v>
      </c>
      <c r="F18" s="31" t="s">
        <v>227</v>
      </c>
      <c r="G18" s="582" t="s">
        <v>491</v>
      </c>
      <c r="H18" s="88">
        <v>339</v>
      </c>
      <c r="I18" s="282"/>
      <c r="J18" s="543"/>
      <c r="K18" s="90">
        <f t="shared" si="0"/>
        <v>0</v>
      </c>
      <c r="L18" s="175"/>
      <c r="M18" s="373"/>
    </row>
    <row r="19" spans="1:13" ht="44.5" customHeight="1" x14ac:dyDescent="0.35">
      <c r="A19" s="631"/>
      <c r="B19" s="583"/>
      <c r="C19" s="565"/>
      <c r="D19" s="565"/>
      <c r="E19" s="31" t="s">
        <v>120</v>
      </c>
      <c r="F19" s="31" t="s">
        <v>227</v>
      </c>
      <c r="G19" s="583"/>
      <c r="H19" s="88">
        <v>339</v>
      </c>
      <c r="I19" s="282"/>
      <c r="J19" s="543"/>
      <c r="K19" s="90">
        <f t="shared" si="0"/>
        <v>0</v>
      </c>
      <c r="L19" s="175"/>
      <c r="M19" s="373"/>
    </row>
    <row r="20" spans="1:13" ht="42.65" customHeight="1" x14ac:dyDescent="0.35">
      <c r="A20" s="631"/>
      <c r="B20" s="583"/>
      <c r="C20" s="565"/>
      <c r="D20" s="565"/>
      <c r="E20" s="86" t="s">
        <v>239</v>
      </c>
      <c r="F20" s="85" t="s">
        <v>227</v>
      </c>
      <c r="G20" s="584"/>
      <c r="H20" s="88">
        <v>339</v>
      </c>
      <c r="I20" s="282"/>
      <c r="J20" s="543"/>
      <c r="K20" s="90">
        <f t="shared" si="0"/>
        <v>0</v>
      </c>
      <c r="L20" s="175"/>
      <c r="M20" s="373"/>
    </row>
    <row r="21" spans="1:13" ht="36" customHeight="1" x14ac:dyDescent="0.35">
      <c r="A21" s="631" t="s">
        <v>692</v>
      </c>
      <c r="B21" s="583"/>
      <c r="C21" s="565" t="s">
        <v>228</v>
      </c>
      <c r="D21" s="565" t="s">
        <v>488</v>
      </c>
      <c r="E21" s="40" t="s">
        <v>237</v>
      </c>
      <c r="F21" s="31" t="s">
        <v>624</v>
      </c>
      <c r="G21" s="582" t="s">
        <v>498</v>
      </c>
      <c r="H21" s="282"/>
      <c r="I21" s="401">
        <v>8</v>
      </c>
      <c r="J21" s="543"/>
      <c r="K21" s="175"/>
      <c r="L21" s="90">
        <f t="shared" si="1"/>
        <v>0</v>
      </c>
      <c r="M21" s="373"/>
    </row>
    <row r="22" spans="1:13" ht="43" customHeight="1" x14ac:dyDescent="0.35">
      <c r="A22" s="631"/>
      <c r="B22" s="584"/>
      <c r="C22" s="565"/>
      <c r="D22" s="565"/>
      <c r="E22" s="31" t="s">
        <v>120</v>
      </c>
      <c r="F22" s="31" t="s">
        <v>625</v>
      </c>
      <c r="G22" s="584"/>
      <c r="H22" s="282"/>
      <c r="I22" s="401">
        <v>8</v>
      </c>
      <c r="J22" s="543"/>
      <c r="K22" s="175"/>
      <c r="L22" s="90">
        <f t="shared" si="1"/>
        <v>0</v>
      </c>
      <c r="M22" s="373"/>
    </row>
    <row r="23" spans="1:13" ht="41.15" customHeight="1" x14ac:dyDescent="0.35">
      <c r="A23" s="631" t="s">
        <v>741</v>
      </c>
      <c r="B23" s="582" t="s">
        <v>743</v>
      </c>
      <c r="C23" s="565" t="s">
        <v>656</v>
      </c>
      <c r="D23" s="31" t="s">
        <v>223</v>
      </c>
      <c r="E23" s="31" t="s">
        <v>120</v>
      </c>
      <c r="F23" s="31" t="s">
        <v>722</v>
      </c>
      <c r="G23" s="261" t="s">
        <v>494</v>
      </c>
      <c r="H23" s="88">
        <v>1460</v>
      </c>
      <c r="I23" s="282"/>
      <c r="J23" s="543"/>
      <c r="K23" s="90">
        <f t="shared" si="0"/>
        <v>0</v>
      </c>
      <c r="L23" s="175"/>
      <c r="M23" s="373"/>
    </row>
    <row r="24" spans="1:13" ht="56.15" customHeight="1" x14ac:dyDescent="0.35">
      <c r="A24" s="631"/>
      <c r="B24" s="583"/>
      <c r="C24" s="565"/>
      <c r="D24" s="31" t="s">
        <v>200</v>
      </c>
      <c r="E24" s="31" t="s">
        <v>126</v>
      </c>
      <c r="F24" s="31" t="s">
        <v>225</v>
      </c>
      <c r="G24" s="261" t="s">
        <v>495</v>
      </c>
      <c r="H24" s="88">
        <v>365</v>
      </c>
      <c r="I24" s="282"/>
      <c r="J24" s="543"/>
      <c r="K24" s="90">
        <f t="shared" si="0"/>
        <v>0</v>
      </c>
      <c r="L24" s="175"/>
      <c r="M24" s="373"/>
    </row>
    <row r="25" spans="1:13" ht="31" customHeight="1" x14ac:dyDescent="0.35">
      <c r="A25" s="631" t="s">
        <v>742</v>
      </c>
      <c r="B25" s="583"/>
      <c r="C25" s="565" t="s">
        <v>228</v>
      </c>
      <c r="D25" s="565" t="s">
        <v>488</v>
      </c>
      <c r="E25" s="40" t="s">
        <v>237</v>
      </c>
      <c r="F25" s="31" t="s">
        <v>626</v>
      </c>
      <c r="G25" s="582" t="s">
        <v>498</v>
      </c>
      <c r="H25" s="282"/>
      <c r="I25" s="401">
        <v>12</v>
      </c>
      <c r="J25" s="543"/>
      <c r="K25" s="175"/>
      <c r="L25" s="90">
        <f t="shared" si="1"/>
        <v>0</v>
      </c>
      <c r="M25" s="373"/>
    </row>
    <row r="26" spans="1:13" ht="50.5" customHeight="1" x14ac:dyDescent="0.35">
      <c r="A26" s="631"/>
      <c r="B26" s="584"/>
      <c r="C26" s="565"/>
      <c r="D26" s="565"/>
      <c r="E26" s="31" t="s">
        <v>120</v>
      </c>
      <c r="F26" s="31" t="s">
        <v>618</v>
      </c>
      <c r="G26" s="584"/>
      <c r="H26" s="282"/>
      <c r="I26" s="401">
        <v>28</v>
      </c>
      <c r="J26" s="543"/>
      <c r="K26" s="175"/>
      <c r="L26" s="90">
        <f t="shared" si="1"/>
        <v>0</v>
      </c>
      <c r="M26" s="373"/>
    </row>
    <row r="27" spans="1:13" ht="92" customHeight="1" x14ac:dyDescent="0.35">
      <c r="A27" s="625" t="s">
        <v>127</v>
      </c>
      <c r="B27" s="582" t="s">
        <v>128</v>
      </c>
      <c r="C27" s="582" t="s">
        <v>657</v>
      </c>
      <c r="D27" s="260" t="s">
        <v>348</v>
      </c>
      <c r="E27" s="443" t="s">
        <v>708</v>
      </c>
      <c r="F27" s="260" t="s">
        <v>12</v>
      </c>
      <c r="G27" s="260" t="s">
        <v>496</v>
      </c>
      <c r="H27" s="244">
        <v>104</v>
      </c>
      <c r="I27" s="282"/>
      <c r="J27" s="552"/>
      <c r="K27" s="90">
        <f t="shared" si="0"/>
        <v>0</v>
      </c>
      <c r="L27" s="175"/>
      <c r="M27" s="373"/>
    </row>
    <row r="28" spans="1:13" ht="26.5" customHeight="1" x14ac:dyDescent="0.35">
      <c r="A28" s="626"/>
      <c r="B28" s="583"/>
      <c r="C28" s="583"/>
      <c r="D28" s="582" t="s">
        <v>486</v>
      </c>
      <c r="E28" s="443" t="s">
        <v>487</v>
      </c>
      <c r="F28" s="261" t="s">
        <v>15</v>
      </c>
      <c r="G28" s="582" t="s">
        <v>497</v>
      </c>
      <c r="H28" s="88">
        <v>52</v>
      </c>
      <c r="I28" s="282"/>
      <c r="J28" s="543"/>
      <c r="K28" s="90">
        <f t="shared" si="0"/>
        <v>0</v>
      </c>
      <c r="L28" s="175"/>
      <c r="M28" s="373"/>
    </row>
    <row r="29" spans="1:13" ht="94.5" customHeight="1" x14ac:dyDescent="0.35">
      <c r="A29" s="626"/>
      <c r="B29" s="583"/>
      <c r="C29" s="583"/>
      <c r="D29" s="583"/>
      <c r="E29" s="261" t="s">
        <v>562</v>
      </c>
      <c r="F29" s="261" t="s">
        <v>15</v>
      </c>
      <c r="G29" s="583"/>
      <c r="H29" s="88">
        <v>52</v>
      </c>
      <c r="I29" s="282"/>
      <c r="J29" s="543"/>
      <c r="K29" s="90">
        <f t="shared" si="0"/>
        <v>0</v>
      </c>
      <c r="L29" s="175"/>
      <c r="M29" s="373"/>
    </row>
    <row r="30" spans="1:13" ht="29.5" customHeight="1" x14ac:dyDescent="0.35">
      <c r="A30" s="634"/>
      <c r="B30" s="584"/>
      <c r="C30" s="584"/>
      <c r="D30" s="584"/>
      <c r="E30" s="441" t="s">
        <v>677</v>
      </c>
      <c r="F30" s="328" t="s">
        <v>15</v>
      </c>
      <c r="G30" s="584"/>
      <c r="H30" s="88">
        <v>52</v>
      </c>
      <c r="I30" s="282"/>
      <c r="J30" s="543"/>
      <c r="K30" s="90">
        <f t="shared" si="0"/>
        <v>0</v>
      </c>
      <c r="L30" s="175"/>
      <c r="M30" s="373"/>
    </row>
    <row r="31" spans="1:13" ht="44" customHeight="1" x14ac:dyDescent="0.35">
      <c r="A31" s="631" t="s">
        <v>129</v>
      </c>
      <c r="B31" s="565" t="s">
        <v>130</v>
      </c>
      <c r="C31" s="565" t="s">
        <v>52</v>
      </c>
      <c r="D31" s="31" t="s">
        <v>349</v>
      </c>
      <c r="E31" s="31" t="s">
        <v>99</v>
      </c>
      <c r="F31" s="31" t="s">
        <v>235</v>
      </c>
      <c r="G31" s="582" t="s">
        <v>766</v>
      </c>
      <c r="H31" s="88">
        <v>78</v>
      </c>
      <c r="I31" s="282"/>
      <c r="J31" s="543"/>
      <c r="K31" s="90">
        <f t="shared" si="0"/>
        <v>0</v>
      </c>
      <c r="L31" s="175"/>
      <c r="M31" s="373"/>
    </row>
    <row r="32" spans="1:13" ht="66.5" customHeight="1" x14ac:dyDescent="0.35">
      <c r="A32" s="631"/>
      <c r="B32" s="565"/>
      <c r="C32" s="565"/>
      <c r="D32" s="31" t="s">
        <v>350</v>
      </c>
      <c r="E32" s="443" t="s">
        <v>708</v>
      </c>
      <c r="F32" s="31" t="s">
        <v>236</v>
      </c>
      <c r="G32" s="584"/>
      <c r="H32" s="88">
        <v>12</v>
      </c>
      <c r="I32" s="282"/>
      <c r="J32" s="543"/>
      <c r="K32" s="90">
        <f t="shared" si="0"/>
        <v>0</v>
      </c>
      <c r="L32" s="175"/>
      <c r="M32" s="373"/>
    </row>
    <row r="33" spans="1:13" ht="14.5" customHeight="1" x14ac:dyDescent="0.35">
      <c r="A33" s="586" t="s">
        <v>744</v>
      </c>
      <c r="B33" s="582" t="s">
        <v>614</v>
      </c>
      <c r="C33" s="722" t="s">
        <v>131</v>
      </c>
      <c r="D33" s="722" t="s">
        <v>131</v>
      </c>
      <c r="E33" s="432"/>
      <c r="F33" s="430" t="s">
        <v>615</v>
      </c>
      <c r="G33" s="448" t="s">
        <v>609</v>
      </c>
      <c r="H33" s="282"/>
      <c r="I33" s="401">
        <v>20</v>
      </c>
      <c r="J33" s="543"/>
      <c r="K33" s="175"/>
      <c r="L33" s="90">
        <f t="shared" si="1"/>
        <v>0</v>
      </c>
      <c r="M33" s="373"/>
    </row>
    <row r="34" spans="1:13" ht="28" customHeight="1" x14ac:dyDescent="0.35">
      <c r="A34" s="587"/>
      <c r="B34" s="583"/>
      <c r="C34" s="746"/>
      <c r="D34" s="746"/>
      <c r="E34" s="432"/>
      <c r="F34" s="430" t="s">
        <v>615</v>
      </c>
      <c r="G34" s="448" t="s">
        <v>610</v>
      </c>
      <c r="H34" s="282"/>
      <c r="I34" s="401">
        <v>20</v>
      </c>
      <c r="J34" s="543"/>
      <c r="K34" s="175"/>
      <c r="L34" s="90">
        <f t="shared" si="1"/>
        <v>0</v>
      </c>
      <c r="M34" s="373"/>
    </row>
    <row r="35" spans="1:13" ht="28" customHeight="1" x14ac:dyDescent="0.35">
      <c r="A35" s="587"/>
      <c r="B35" s="583"/>
      <c r="C35" s="746"/>
      <c r="D35" s="746"/>
      <c r="E35" s="432"/>
      <c r="F35" s="430" t="s">
        <v>616</v>
      </c>
      <c r="G35" s="448" t="s">
        <v>611</v>
      </c>
      <c r="H35" s="282"/>
      <c r="I35" s="401">
        <v>5</v>
      </c>
      <c r="J35" s="543"/>
      <c r="K35" s="175"/>
      <c r="L35" s="90">
        <f t="shared" si="1"/>
        <v>0</v>
      </c>
      <c r="M35" s="373"/>
    </row>
    <row r="36" spans="1:13" ht="28" customHeight="1" x14ac:dyDescent="0.35">
      <c r="A36" s="587"/>
      <c r="B36" s="583"/>
      <c r="C36" s="746"/>
      <c r="D36" s="746"/>
      <c r="E36" s="432"/>
      <c r="F36" s="430" t="s">
        <v>616</v>
      </c>
      <c r="G36" s="448" t="s">
        <v>612</v>
      </c>
      <c r="H36" s="282"/>
      <c r="I36" s="401">
        <v>5</v>
      </c>
      <c r="J36" s="543"/>
      <c r="K36" s="175"/>
      <c r="L36" s="90">
        <f t="shared" si="1"/>
        <v>0</v>
      </c>
      <c r="M36" s="373"/>
    </row>
    <row r="37" spans="1:13" ht="79.5" customHeight="1" x14ac:dyDescent="0.35">
      <c r="A37" s="587"/>
      <c r="B37" s="583"/>
      <c r="C37" s="746"/>
      <c r="D37" s="746"/>
      <c r="E37" s="430" t="s">
        <v>680</v>
      </c>
      <c r="F37" s="430" t="s">
        <v>615</v>
      </c>
      <c r="G37" s="87" t="s">
        <v>613</v>
      </c>
      <c r="H37" s="282"/>
      <c r="I37" s="401">
        <v>20</v>
      </c>
      <c r="J37" s="543"/>
      <c r="K37" s="175"/>
      <c r="L37" s="90">
        <f t="shared" si="1"/>
        <v>0</v>
      </c>
      <c r="M37" s="373"/>
    </row>
    <row r="38" spans="1:13" ht="171.5" customHeight="1" x14ac:dyDescent="0.35">
      <c r="A38" s="587"/>
      <c r="B38" s="583"/>
      <c r="C38" s="746"/>
      <c r="D38" s="746"/>
      <c r="E38" s="430" t="s">
        <v>681</v>
      </c>
      <c r="F38" s="430" t="s">
        <v>616</v>
      </c>
      <c r="G38" s="87" t="s">
        <v>613</v>
      </c>
      <c r="H38" s="282"/>
      <c r="I38" s="401">
        <v>5</v>
      </c>
      <c r="J38" s="543"/>
      <c r="K38" s="175"/>
      <c r="L38" s="90">
        <f t="shared" si="1"/>
        <v>0</v>
      </c>
      <c r="M38" s="373"/>
    </row>
    <row r="39" spans="1:13" ht="96" customHeight="1" x14ac:dyDescent="0.35">
      <c r="A39" s="588"/>
      <c r="B39" s="584"/>
      <c r="C39" s="725"/>
      <c r="D39" s="725"/>
      <c r="E39" s="87" t="s">
        <v>682</v>
      </c>
      <c r="F39" s="430" t="s">
        <v>616</v>
      </c>
      <c r="G39" s="87" t="s">
        <v>613</v>
      </c>
      <c r="H39" s="282"/>
      <c r="I39" s="401">
        <v>5</v>
      </c>
      <c r="J39" s="543"/>
      <c r="K39" s="175"/>
      <c r="L39" s="90">
        <f t="shared" si="1"/>
        <v>0</v>
      </c>
      <c r="M39" s="373"/>
    </row>
    <row r="40" spans="1:13" ht="33.5" customHeight="1" x14ac:dyDescent="0.35">
      <c r="A40" s="631" t="s">
        <v>745</v>
      </c>
      <c r="B40" s="565" t="s">
        <v>694</v>
      </c>
      <c r="C40" s="565" t="s">
        <v>658</v>
      </c>
      <c r="D40" s="565" t="s">
        <v>351</v>
      </c>
      <c r="E40" s="437" t="s">
        <v>678</v>
      </c>
      <c r="F40" s="31" t="s">
        <v>190</v>
      </c>
      <c r="G40" s="582" t="s">
        <v>496</v>
      </c>
      <c r="H40" s="88">
        <v>4</v>
      </c>
      <c r="I40" s="282"/>
      <c r="J40" s="543"/>
      <c r="K40" s="90">
        <f t="shared" si="0"/>
        <v>0</v>
      </c>
      <c r="L40" s="175"/>
      <c r="M40" s="373"/>
    </row>
    <row r="41" spans="1:13" ht="33.5" customHeight="1" x14ac:dyDescent="0.35">
      <c r="A41" s="631"/>
      <c r="B41" s="565"/>
      <c r="C41" s="565"/>
      <c r="D41" s="565"/>
      <c r="E41" s="437" t="s">
        <v>679</v>
      </c>
      <c r="F41" s="31" t="s">
        <v>190</v>
      </c>
      <c r="G41" s="584"/>
      <c r="H41" s="88">
        <v>4</v>
      </c>
      <c r="I41" s="282"/>
      <c r="J41" s="543"/>
      <c r="K41" s="90">
        <f t="shared" si="0"/>
        <v>0</v>
      </c>
      <c r="L41" s="175"/>
      <c r="M41" s="373"/>
    </row>
    <row r="42" spans="1:13" ht="29.5" customHeight="1" x14ac:dyDescent="0.35">
      <c r="A42" s="631"/>
      <c r="B42" s="565" t="s">
        <v>693</v>
      </c>
      <c r="C42" s="582" t="s">
        <v>131</v>
      </c>
      <c r="D42" s="582" t="s">
        <v>131</v>
      </c>
      <c r="E42" s="437" t="s">
        <v>678</v>
      </c>
      <c r="F42" s="31" t="s">
        <v>627</v>
      </c>
      <c r="G42" s="582" t="s">
        <v>498</v>
      </c>
      <c r="H42" s="282"/>
      <c r="I42" s="88">
        <v>4</v>
      </c>
      <c r="J42" s="543"/>
      <c r="K42" s="175"/>
      <c r="L42" s="90">
        <f t="shared" si="1"/>
        <v>0</v>
      </c>
      <c r="M42" s="373"/>
    </row>
    <row r="43" spans="1:13" ht="29.5" customHeight="1" x14ac:dyDescent="0.35">
      <c r="A43" s="631"/>
      <c r="B43" s="565"/>
      <c r="C43" s="584"/>
      <c r="D43" s="584"/>
      <c r="E43" s="437" t="s">
        <v>679</v>
      </c>
      <c r="F43" s="31" t="s">
        <v>628</v>
      </c>
      <c r="G43" s="584"/>
      <c r="H43" s="282"/>
      <c r="I43" s="88">
        <v>4</v>
      </c>
      <c r="J43" s="543"/>
      <c r="K43" s="175"/>
      <c r="L43" s="90">
        <f t="shared" si="1"/>
        <v>0</v>
      </c>
      <c r="M43" s="373"/>
    </row>
    <row r="44" spans="1:13" ht="15" customHeight="1" x14ac:dyDescent="0.35">
      <c r="A44" s="615" t="s">
        <v>772</v>
      </c>
      <c r="B44" s="616"/>
      <c r="C44" s="616"/>
      <c r="D44" s="616"/>
      <c r="E44" s="616"/>
      <c r="F44" s="617"/>
      <c r="G44" s="264"/>
      <c r="H44" s="322">
        <f>SUM(H4:H43)</f>
        <v>7215</v>
      </c>
      <c r="I44" s="282"/>
      <c r="J44" s="89"/>
      <c r="K44" s="175"/>
      <c r="L44" s="175"/>
    </row>
    <row r="45" spans="1:13" ht="15" customHeight="1" x14ac:dyDescent="0.35">
      <c r="A45" s="615" t="s">
        <v>779</v>
      </c>
      <c r="B45" s="616"/>
      <c r="C45" s="616"/>
      <c r="D45" s="616"/>
      <c r="E45" s="616"/>
      <c r="F45" s="617"/>
      <c r="G45" s="264"/>
      <c r="H45" s="282"/>
      <c r="I45" s="322">
        <f>SUM(I4:I43)</f>
        <v>386</v>
      </c>
      <c r="J45" s="89"/>
      <c r="K45" s="175"/>
      <c r="L45" s="175"/>
      <c r="M45" s="373"/>
    </row>
    <row r="46" spans="1:13" ht="15" customHeight="1" x14ac:dyDescent="0.35">
      <c r="A46" s="745" t="s">
        <v>781</v>
      </c>
      <c r="B46" s="745"/>
      <c r="C46" s="745"/>
      <c r="D46" s="745"/>
      <c r="E46" s="745"/>
      <c r="F46" s="745"/>
      <c r="G46" s="745"/>
      <c r="H46" s="745"/>
      <c r="I46" s="745"/>
      <c r="J46" s="745"/>
      <c r="K46" s="138">
        <f>SUM(K4:K7,K14:K15,K18:K20,K23:K24,K27:K30,K31:K32,K40:K41)</f>
        <v>0</v>
      </c>
      <c r="L46" s="175"/>
      <c r="M46" s="373"/>
    </row>
    <row r="47" spans="1:13" ht="15" customHeight="1" x14ac:dyDescent="0.35">
      <c r="A47" s="566" t="s">
        <v>780</v>
      </c>
      <c r="B47" s="566"/>
      <c r="C47" s="566"/>
      <c r="D47" s="566"/>
      <c r="E47" s="566"/>
      <c r="F47" s="566"/>
      <c r="G47" s="566"/>
      <c r="H47" s="566"/>
      <c r="I47" s="566"/>
      <c r="J47" s="566"/>
      <c r="K47" s="175"/>
      <c r="L47" s="138">
        <f>SUM(L8:L13,L16:L17,L21:L22,L25:L26,L33:L39,L42:L43)</f>
        <v>0</v>
      </c>
    </row>
    <row r="48" spans="1:13" ht="13.5" customHeight="1" x14ac:dyDescent="0.35">
      <c r="A48" s="744" t="s">
        <v>723</v>
      </c>
      <c r="B48" s="744"/>
      <c r="C48" s="744"/>
      <c r="D48" s="744"/>
      <c r="E48" s="744"/>
      <c r="F48" s="744"/>
      <c r="G48" s="744"/>
      <c r="H48" s="744"/>
      <c r="I48" s="744"/>
      <c r="J48" s="744"/>
      <c r="K48" s="744"/>
    </row>
    <row r="49" spans="1:1" x14ac:dyDescent="0.35">
      <c r="A49" s="3" t="s">
        <v>724</v>
      </c>
    </row>
    <row r="50" spans="1:1" x14ac:dyDescent="0.35">
      <c r="A50" s="263" t="s">
        <v>839</v>
      </c>
    </row>
    <row r="51" spans="1:1" x14ac:dyDescent="0.35">
      <c r="A51" s="436" t="s">
        <v>838</v>
      </c>
    </row>
    <row r="52" spans="1:1" x14ac:dyDescent="0.35">
      <c r="A52" s="436" t="s">
        <v>836</v>
      </c>
    </row>
    <row r="53" spans="1:1" x14ac:dyDescent="0.35">
      <c r="A53" s="436" t="s">
        <v>837</v>
      </c>
    </row>
  </sheetData>
  <mergeCells count="66">
    <mergeCell ref="C33:C39"/>
    <mergeCell ref="D33:D39"/>
    <mergeCell ref="C42:C43"/>
    <mergeCell ref="D42:D43"/>
    <mergeCell ref="D16:D17"/>
    <mergeCell ref="D28:D30"/>
    <mergeCell ref="C31:C32"/>
    <mergeCell ref="D18:D20"/>
    <mergeCell ref="C23:C24"/>
    <mergeCell ref="G6:G7"/>
    <mergeCell ref="G18:G20"/>
    <mergeCell ref="G31:G32"/>
    <mergeCell ref="G8:G13"/>
    <mergeCell ref="G16:G17"/>
    <mergeCell ref="G21:G22"/>
    <mergeCell ref="G25:G26"/>
    <mergeCell ref="G28:G30"/>
    <mergeCell ref="A48:K48"/>
    <mergeCell ref="A40:A43"/>
    <mergeCell ref="B40:B41"/>
    <mergeCell ref="C40:C41"/>
    <mergeCell ref="D40:D41"/>
    <mergeCell ref="A47:J47"/>
    <mergeCell ref="A46:J46"/>
    <mergeCell ref="A44:F44"/>
    <mergeCell ref="A45:F45"/>
    <mergeCell ref="G42:G43"/>
    <mergeCell ref="G40:G41"/>
    <mergeCell ref="B42:B43"/>
    <mergeCell ref="A4:A5"/>
    <mergeCell ref="B4:B5"/>
    <mergeCell ref="C4:C5"/>
    <mergeCell ref="A6:A7"/>
    <mergeCell ref="B6:B7"/>
    <mergeCell ref="C6:C7"/>
    <mergeCell ref="B23:B26"/>
    <mergeCell ref="A27:A30"/>
    <mergeCell ref="B27:B30"/>
    <mergeCell ref="C27:C30"/>
    <mergeCell ref="A23:A24"/>
    <mergeCell ref="A8:A11"/>
    <mergeCell ref="B8:B11"/>
    <mergeCell ref="C8:C11"/>
    <mergeCell ref="B18:B22"/>
    <mergeCell ref="A18:A20"/>
    <mergeCell ref="C18:C20"/>
    <mergeCell ref="A16:A17"/>
    <mergeCell ref="C16:C17"/>
    <mergeCell ref="B14:B17"/>
    <mergeCell ref="C14:C15"/>
    <mergeCell ref="A33:A39"/>
    <mergeCell ref="B33:B39"/>
    <mergeCell ref="D8:D11"/>
    <mergeCell ref="A25:A26"/>
    <mergeCell ref="C25:C26"/>
    <mergeCell ref="D25:D26"/>
    <mergeCell ref="A12:A13"/>
    <mergeCell ref="B12:B13"/>
    <mergeCell ref="C12:C13"/>
    <mergeCell ref="D12:D13"/>
    <mergeCell ref="A21:A22"/>
    <mergeCell ref="C21:C22"/>
    <mergeCell ref="D21:D22"/>
    <mergeCell ref="A14:A15"/>
    <mergeCell ref="A31:A32"/>
    <mergeCell ref="B31:B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76"/>
  <sheetViews>
    <sheetView zoomScale="80" zoomScaleNormal="80" workbookViewId="0">
      <pane ySplit="4" topLeftCell="A5" activePane="bottomLeft" state="frozen"/>
      <selection pane="bottomLeft" activeCell="V31" sqref="V31"/>
    </sheetView>
  </sheetViews>
  <sheetFormatPr defaultRowHeight="14.5" x14ac:dyDescent="0.35"/>
  <cols>
    <col min="1" max="1" width="32.54296875" style="17" customWidth="1"/>
    <col min="2" max="2" width="26.453125" style="17" customWidth="1"/>
    <col min="3" max="3" width="16.6328125" style="17" customWidth="1"/>
    <col min="4" max="8" width="7.54296875" style="17" customWidth="1"/>
    <col min="9" max="9" width="8.81640625" style="17" customWidth="1"/>
    <col min="10" max="12" width="7.54296875" style="17" customWidth="1"/>
    <col min="13" max="13" width="8.453125" style="17" customWidth="1"/>
    <col min="14" max="18" width="7.54296875" style="17" customWidth="1"/>
    <col min="19" max="19" width="11.90625" style="151" customWidth="1"/>
    <col min="20" max="20" width="8.81640625" style="17"/>
    <col min="21" max="21" width="12.81640625" customWidth="1"/>
    <col min="22" max="22" width="10.08984375" customWidth="1"/>
    <col min="24" max="24" width="33.08984375" customWidth="1"/>
    <col min="25" max="25" width="13.1796875" bestFit="1" customWidth="1"/>
  </cols>
  <sheetData>
    <row r="1" spans="1:19" x14ac:dyDescent="0.35">
      <c r="A1" s="599" t="s">
        <v>528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</row>
    <row r="2" spans="1:19" ht="153" customHeight="1" x14ac:dyDescent="0.35">
      <c r="A2" s="747" t="s">
        <v>852</v>
      </c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  <c r="R2" s="747"/>
      <c r="S2" s="747"/>
    </row>
    <row r="3" spans="1:19" x14ac:dyDescent="0.35">
      <c r="A3" s="591" t="s">
        <v>0</v>
      </c>
      <c r="B3" s="591" t="s">
        <v>646</v>
      </c>
      <c r="C3" s="563" t="s">
        <v>438</v>
      </c>
      <c r="D3" s="591" t="s">
        <v>354</v>
      </c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622" t="s">
        <v>198</v>
      </c>
    </row>
    <row r="4" spans="1:19" ht="22" customHeight="1" x14ac:dyDescent="0.35">
      <c r="A4" s="591"/>
      <c r="B4" s="591"/>
      <c r="C4" s="563"/>
      <c r="D4" s="44" t="s">
        <v>285</v>
      </c>
      <c r="E4" s="44" t="s">
        <v>286</v>
      </c>
      <c r="F4" s="44" t="s">
        <v>132</v>
      </c>
      <c r="G4" s="44" t="s">
        <v>36</v>
      </c>
      <c r="H4" s="44" t="s">
        <v>133</v>
      </c>
      <c r="I4" s="44" t="s">
        <v>260</v>
      </c>
      <c r="J4" s="44" t="s">
        <v>134</v>
      </c>
      <c r="K4" s="44" t="s">
        <v>210</v>
      </c>
      <c r="L4" s="44" t="s">
        <v>257</v>
      </c>
      <c r="M4" s="44" t="s">
        <v>287</v>
      </c>
      <c r="N4" s="44" t="s">
        <v>288</v>
      </c>
      <c r="O4" s="44" t="s">
        <v>629</v>
      </c>
      <c r="P4" s="44" t="s">
        <v>135</v>
      </c>
      <c r="Q4" s="44" t="s">
        <v>289</v>
      </c>
      <c r="R4" s="44" t="s">
        <v>2</v>
      </c>
      <c r="S4" s="622"/>
    </row>
    <row r="5" spans="1:19" ht="14.5" customHeight="1" x14ac:dyDescent="0.35">
      <c r="A5" s="581" t="s">
        <v>483</v>
      </c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</row>
    <row r="6" spans="1:19" ht="21" customHeight="1" x14ac:dyDescent="0.35">
      <c r="A6" s="265" t="s">
        <v>136</v>
      </c>
      <c r="B6" s="265" t="s">
        <v>137</v>
      </c>
      <c r="C6" s="565" t="s">
        <v>725</v>
      </c>
      <c r="D6" s="261"/>
      <c r="E6" s="261" t="s">
        <v>138</v>
      </c>
      <c r="F6" s="87" t="s">
        <v>596</v>
      </c>
      <c r="G6" s="87" t="s">
        <v>138</v>
      </c>
      <c r="H6" s="87"/>
      <c r="I6" s="87" t="s">
        <v>138</v>
      </c>
      <c r="J6" s="87"/>
      <c r="K6" s="87"/>
      <c r="L6" s="87" t="s">
        <v>138</v>
      </c>
      <c r="M6" s="87" t="s">
        <v>596</v>
      </c>
      <c r="N6" s="87"/>
      <c r="O6" s="87"/>
      <c r="P6" s="87"/>
      <c r="Q6" s="87"/>
      <c r="R6" s="261" t="s">
        <v>138</v>
      </c>
      <c r="S6" s="176"/>
    </row>
    <row r="7" spans="1:19" ht="30" customHeight="1" x14ac:dyDescent="0.35">
      <c r="A7" s="265" t="s">
        <v>290</v>
      </c>
      <c r="B7" s="265" t="s">
        <v>139</v>
      </c>
      <c r="C7" s="565"/>
      <c r="D7" s="261"/>
      <c r="E7" s="261"/>
      <c r="F7" s="87" t="s">
        <v>596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261"/>
      <c r="S7" s="176"/>
    </row>
    <row r="8" spans="1:19" ht="30" customHeight="1" x14ac:dyDescent="0.35">
      <c r="A8" s="265" t="s">
        <v>353</v>
      </c>
      <c r="B8" s="631" t="s">
        <v>140</v>
      </c>
      <c r="C8" s="565"/>
      <c r="D8" s="261" t="s">
        <v>141</v>
      </c>
      <c r="E8" s="409" t="s">
        <v>141</v>
      </c>
      <c r="F8" s="87"/>
      <c r="G8" s="87"/>
      <c r="H8" s="87"/>
      <c r="I8" s="87"/>
      <c r="J8" s="87"/>
      <c r="K8" s="87"/>
      <c r="L8" s="87"/>
      <c r="M8" s="87"/>
      <c r="N8" s="87" t="s">
        <v>141</v>
      </c>
      <c r="O8" s="87"/>
      <c r="P8" s="87"/>
      <c r="Q8" s="87"/>
      <c r="R8" s="409" t="s">
        <v>138</v>
      </c>
      <c r="S8" s="176"/>
    </row>
    <row r="9" spans="1:19" ht="30" customHeight="1" x14ac:dyDescent="0.35">
      <c r="A9" s="265" t="s">
        <v>291</v>
      </c>
      <c r="B9" s="631"/>
      <c r="C9" s="565"/>
      <c r="D9" s="409" t="s">
        <v>141</v>
      </c>
      <c r="E9" s="409" t="s">
        <v>141</v>
      </c>
      <c r="F9" s="87"/>
      <c r="G9" s="87" t="s">
        <v>138</v>
      </c>
      <c r="H9" s="87" t="s">
        <v>138</v>
      </c>
      <c r="I9" s="87" t="s">
        <v>596</v>
      </c>
      <c r="J9" s="87"/>
      <c r="K9" s="87"/>
      <c r="L9" s="87" t="s">
        <v>138</v>
      </c>
      <c r="M9" s="87" t="s">
        <v>596</v>
      </c>
      <c r="N9" s="87" t="s">
        <v>141</v>
      </c>
      <c r="O9" s="87"/>
      <c r="P9" s="87"/>
      <c r="Q9" s="87"/>
      <c r="R9" s="409"/>
      <c r="S9" s="176"/>
    </row>
    <row r="10" spans="1:19" ht="30" customHeight="1" x14ac:dyDescent="0.35">
      <c r="A10" s="265" t="s">
        <v>142</v>
      </c>
      <c r="B10" s="265" t="s">
        <v>292</v>
      </c>
      <c r="C10" s="565"/>
      <c r="D10" s="409"/>
      <c r="E10" s="409"/>
      <c r="F10" s="87"/>
      <c r="G10" s="87"/>
      <c r="H10" s="87"/>
      <c r="I10" s="87" t="s">
        <v>141</v>
      </c>
      <c r="J10" s="87"/>
      <c r="K10" s="87"/>
      <c r="L10" s="87"/>
      <c r="M10" s="87"/>
      <c r="N10" s="87"/>
      <c r="O10" s="87"/>
      <c r="P10" s="87"/>
      <c r="Q10" s="87"/>
      <c r="R10" s="409"/>
      <c r="S10" s="176"/>
    </row>
    <row r="11" spans="1:19" ht="30" customHeight="1" x14ac:dyDescent="0.35">
      <c r="A11" s="265" t="s">
        <v>293</v>
      </c>
      <c r="B11" s="265" t="s">
        <v>143</v>
      </c>
      <c r="C11" s="565"/>
      <c r="D11" s="409"/>
      <c r="E11" s="409"/>
      <c r="F11" s="87"/>
      <c r="G11" s="87"/>
      <c r="H11" s="87"/>
      <c r="I11" s="522" t="s">
        <v>141</v>
      </c>
      <c r="J11" s="87"/>
      <c r="K11" s="87"/>
      <c r="L11" s="87"/>
      <c r="M11" s="87"/>
      <c r="N11" s="87"/>
      <c r="O11" s="87"/>
      <c r="P11" s="87"/>
      <c r="Q11" s="87"/>
      <c r="R11" s="409"/>
      <c r="S11" s="176"/>
    </row>
    <row r="12" spans="1:19" ht="29" customHeight="1" x14ac:dyDescent="0.35">
      <c r="A12" s="265" t="s">
        <v>144</v>
      </c>
      <c r="B12" s="265" t="s">
        <v>145</v>
      </c>
      <c r="C12" s="565"/>
      <c r="D12" s="409" t="s">
        <v>138</v>
      </c>
      <c r="E12" s="409"/>
      <c r="F12" s="87"/>
      <c r="G12" s="87"/>
      <c r="H12" s="87"/>
      <c r="I12" s="87" t="s">
        <v>138</v>
      </c>
      <c r="J12" s="87"/>
      <c r="K12" s="87"/>
      <c r="L12" s="87" t="s">
        <v>138</v>
      </c>
      <c r="M12" s="87"/>
      <c r="N12" s="87" t="s">
        <v>138</v>
      </c>
      <c r="O12" s="87"/>
      <c r="P12" s="87"/>
      <c r="Q12" s="87"/>
      <c r="R12" s="409"/>
      <c r="S12" s="176"/>
    </row>
    <row r="13" spans="1:19" ht="30" customHeight="1" x14ac:dyDescent="0.35">
      <c r="A13" s="265" t="s">
        <v>474</v>
      </c>
      <c r="B13" s="631" t="s">
        <v>294</v>
      </c>
      <c r="C13" s="565"/>
      <c r="D13" s="409"/>
      <c r="E13" s="409"/>
      <c r="F13" s="87" t="s">
        <v>141</v>
      </c>
      <c r="G13" s="87"/>
      <c r="H13" s="87"/>
      <c r="I13" s="87" t="s">
        <v>138</v>
      </c>
      <c r="J13" s="87"/>
      <c r="K13" s="87"/>
      <c r="L13" s="87" t="s">
        <v>138</v>
      </c>
      <c r="M13" s="87" t="s">
        <v>138</v>
      </c>
      <c r="N13" s="87"/>
      <c r="O13" s="87"/>
      <c r="P13" s="87" t="s">
        <v>141</v>
      </c>
      <c r="Q13" s="87" t="s">
        <v>138</v>
      </c>
      <c r="R13" s="409"/>
      <c r="S13" s="176"/>
    </row>
    <row r="14" spans="1:19" ht="29" customHeight="1" x14ac:dyDescent="0.35">
      <c r="A14" s="265" t="s">
        <v>475</v>
      </c>
      <c r="B14" s="631"/>
      <c r="C14" s="565"/>
      <c r="D14" s="409"/>
      <c r="E14" s="409"/>
      <c r="F14" s="87"/>
      <c r="G14" s="87"/>
      <c r="H14" s="87"/>
      <c r="I14" s="87" t="s">
        <v>138</v>
      </c>
      <c r="J14" s="87"/>
      <c r="K14" s="87"/>
      <c r="L14" s="87"/>
      <c r="M14" s="87"/>
      <c r="N14" s="87"/>
      <c r="O14" s="87"/>
      <c r="P14" s="87"/>
      <c r="Q14" s="87" t="s">
        <v>138</v>
      </c>
      <c r="R14" s="409"/>
      <c r="S14" s="176"/>
    </row>
    <row r="15" spans="1:19" ht="30" customHeight="1" x14ac:dyDescent="0.35">
      <c r="A15" s="265" t="s">
        <v>476</v>
      </c>
      <c r="B15" s="631"/>
      <c r="C15" s="565"/>
      <c r="D15" s="409" t="s">
        <v>87</v>
      </c>
      <c r="E15" s="409" t="s">
        <v>87</v>
      </c>
      <c r="F15" s="87"/>
      <c r="G15" s="87"/>
      <c r="H15" s="87"/>
      <c r="I15" s="87" t="s">
        <v>87</v>
      </c>
      <c r="J15" s="87"/>
      <c r="K15" s="87"/>
      <c r="L15" s="87" t="s">
        <v>87</v>
      </c>
      <c r="M15" s="87"/>
      <c r="N15" s="87"/>
      <c r="O15" s="87"/>
      <c r="P15" s="87"/>
      <c r="Q15" s="87"/>
      <c r="R15" s="409"/>
      <c r="S15" s="176"/>
    </row>
    <row r="16" spans="1:19" ht="30" customHeight="1" x14ac:dyDescent="0.35">
      <c r="A16" s="265" t="s">
        <v>477</v>
      </c>
      <c r="B16" s="631"/>
      <c r="C16" s="565"/>
      <c r="D16" s="409" t="s">
        <v>87</v>
      </c>
      <c r="E16" s="409" t="s">
        <v>87</v>
      </c>
      <c r="F16" s="87"/>
      <c r="G16" s="87"/>
      <c r="H16" s="87"/>
      <c r="I16" s="87" t="s">
        <v>87</v>
      </c>
      <c r="J16" s="87"/>
      <c r="K16" s="87"/>
      <c r="L16" s="87" t="s">
        <v>87</v>
      </c>
      <c r="M16" s="87" t="s">
        <v>87</v>
      </c>
      <c r="N16" s="87"/>
      <c r="O16" s="87" t="s">
        <v>87</v>
      </c>
      <c r="P16" s="87"/>
      <c r="Q16" s="87"/>
      <c r="R16" s="409"/>
      <c r="S16" s="176"/>
    </row>
    <row r="17" spans="1:25" x14ac:dyDescent="0.35">
      <c r="A17" s="265" t="s">
        <v>478</v>
      </c>
      <c r="B17" s="631"/>
      <c r="C17" s="565"/>
      <c r="D17" s="409" t="s">
        <v>138</v>
      </c>
      <c r="E17" s="409" t="s">
        <v>138</v>
      </c>
      <c r="F17" s="87"/>
      <c r="G17" s="87"/>
      <c r="H17" s="87"/>
      <c r="I17" s="87" t="s">
        <v>138</v>
      </c>
      <c r="J17" s="87"/>
      <c r="K17" s="87"/>
      <c r="L17" s="87" t="s">
        <v>138</v>
      </c>
      <c r="M17" s="87" t="s">
        <v>141</v>
      </c>
      <c r="N17" s="87"/>
      <c r="O17" s="87" t="s">
        <v>141</v>
      </c>
      <c r="P17" s="87"/>
      <c r="Q17" s="87"/>
      <c r="R17" s="409"/>
      <c r="S17" s="176"/>
    </row>
    <row r="18" spans="1:25" ht="24.65" customHeight="1" x14ac:dyDescent="0.35">
      <c r="A18" s="265" t="s">
        <v>479</v>
      </c>
      <c r="B18" s="631"/>
      <c r="C18" s="565"/>
      <c r="D18" s="409" t="s">
        <v>138</v>
      </c>
      <c r="E18" s="409" t="s">
        <v>138</v>
      </c>
      <c r="F18" s="87"/>
      <c r="G18" s="87"/>
      <c r="H18" s="87"/>
      <c r="I18" s="87" t="s">
        <v>596</v>
      </c>
      <c r="J18" s="87"/>
      <c r="K18" s="87" t="s">
        <v>138</v>
      </c>
      <c r="L18" s="87" t="s">
        <v>138</v>
      </c>
      <c r="M18" s="87" t="s">
        <v>141</v>
      </c>
      <c r="N18" s="87"/>
      <c r="O18" s="87" t="s">
        <v>141</v>
      </c>
      <c r="P18" s="87"/>
      <c r="Q18" s="87"/>
      <c r="R18" s="409" t="s">
        <v>138</v>
      </c>
      <c r="S18" s="176"/>
    </row>
    <row r="19" spans="1:25" ht="52.5" customHeight="1" x14ac:dyDescent="0.35">
      <c r="A19" s="265" t="s">
        <v>599</v>
      </c>
      <c r="B19" s="631"/>
      <c r="C19" s="565"/>
      <c r="D19" s="25" t="s">
        <v>138</v>
      </c>
      <c r="E19" s="25" t="s">
        <v>138</v>
      </c>
      <c r="F19" s="180"/>
      <c r="G19" s="180"/>
      <c r="H19" s="180"/>
      <c r="I19" s="180" t="s">
        <v>138</v>
      </c>
      <c r="J19" s="180"/>
      <c r="K19" s="180" t="s">
        <v>138</v>
      </c>
      <c r="L19" s="180" t="s">
        <v>138</v>
      </c>
      <c r="M19" s="180" t="s">
        <v>138</v>
      </c>
      <c r="N19" s="180"/>
      <c r="O19" s="180" t="s">
        <v>138</v>
      </c>
      <c r="P19" s="180"/>
      <c r="Q19" s="180"/>
      <c r="R19" s="25" t="s">
        <v>138</v>
      </c>
      <c r="S19" s="176"/>
      <c r="Y19" s="414"/>
    </row>
    <row r="20" spans="1:25" ht="30" customHeight="1" x14ac:dyDescent="0.35">
      <c r="A20" s="265" t="s">
        <v>480</v>
      </c>
      <c r="B20" s="265" t="s">
        <v>147</v>
      </c>
      <c r="C20" s="565"/>
      <c r="D20" s="409"/>
      <c r="E20" s="409"/>
      <c r="F20" s="87"/>
      <c r="G20" s="87"/>
      <c r="H20" s="87"/>
      <c r="I20" s="87" t="s">
        <v>141</v>
      </c>
      <c r="J20" s="87"/>
      <c r="K20" s="87"/>
      <c r="L20" s="87"/>
      <c r="M20" s="87"/>
      <c r="N20" s="87"/>
      <c r="O20" s="87"/>
      <c r="P20" s="87"/>
      <c r="Q20" s="87"/>
      <c r="R20" s="409"/>
      <c r="S20" s="176"/>
      <c r="Y20" s="414"/>
    </row>
    <row r="21" spans="1:25" ht="30" customHeight="1" x14ac:dyDescent="0.35">
      <c r="A21" s="265" t="s">
        <v>481</v>
      </c>
      <c r="B21" s="265" t="s">
        <v>151</v>
      </c>
      <c r="C21" s="565"/>
      <c r="D21" s="409"/>
      <c r="E21" s="409"/>
      <c r="F21" s="409"/>
      <c r="G21" s="409"/>
      <c r="H21" s="409"/>
      <c r="I21" s="409" t="s">
        <v>141</v>
      </c>
      <c r="J21" s="409" t="s">
        <v>141</v>
      </c>
      <c r="K21" s="409"/>
      <c r="L21" s="409"/>
      <c r="M21" s="409"/>
      <c r="N21" s="409"/>
      <c r="O21" s="409"/>
      <c r="P21" s="409"/>
      <c r="Q21" s="409"/>
      <c r="R21" s="409"/>
      <c r="S21" s="176"/>
      <c r="Y21" s="415"/>
    </row>
    <row r="22" spans="1:25" ht="27" customHeight="1" x14ac:dyDescent="0.35">
      <c r="A22" s="265" t="s">
        <v>482</v>
      </c>
      <c r="B22" s="265" t="s">
        <v>295</v>
      </c>
      <c r="C22" s="565"/>
      <c r="D22" s="409"/>
      <c r="E22" s="409"/>
      <c r="F22" s="409"/>
      <c r="G22" s="409"/>
      <c r="H22" s="409"/>
      <c r="I22" s="409" t="s">
        <v>141</v>
      </c>
      <c r="J22" s="409" t="s">
        <v>141</v>
      </c>
      <c r="K22" s="409"/>
      <c r="L22" s="409"/>
      <c r="M22" s="409"/>
      <c r="N22" s="409"/>
      <c r="O22" s="409"/>
      <c r="P22" s="409"/>
      <c r="Q22" s="409"/>
      <c r="R22" s="409"/>
      <c r="S22" s="176"/>
      <c r="Y22" s="415"/>
    </row>
    <row r="23" spans="1:25" ht="27.5" customHeight="1" x14ac:dyDescent="0.35">
      <c r="A23" s="265" t="s">
        <v>148</v>
      </c>
      <c r="B23" s="265" t="s">
        <v>149</v>
      </c>
      <c r="C23" s="565"/>
      <c r="D23" s="409"/>
      <c r="E23" s="409"/>
      <c r="F23" s="409"/>
      <c r="G23" s="409"/>
      <c r="H23" s="409"/>
      <c r="I23" s="409" t="s">
        <v>138</v>
      </c>
      <c r="J23" s="409"/>
      <c r="K23" s="409"/>
      <c r="L23" s="409" t="s">
        <v>138</v>
      </c>
      <c r="M23" s="409"/>
      <c r="N23" s="409"/>
      <c r="O23" s="409"/>
      <c r="P23" s="409"/>
      <c r="Q23" s="409"/>
      <c r="R23" s="409"/>
      <c r="S23" s="176"/>
      <c r="Y23" s="415"/>
    </row>
    <row r="24" spans="1:25" ht="26.15" customHeight="1" x14ac:dyDescent="0.35">
      <c r="A24" s="265" t="s">
        <v>296</v>
      </c>
      <c r="B24" s="265" t="s">
        <v>485</v>
      </c>
      <c r="C24" s="565"/>
      <c r="D24" s="409"/>
      <c r="E24" s="409"/>
      <c r="F24" s="409"/>
      <c r="G24" s="409"/>
      <c r="H24" s="409"/>
      <c r="I24" s="409" t="s">
        <v>138</v>
      </c>
      <c r="J24" s="409"/>
      <c r="K24" s="409"/>
      <c r="L24" s="409"/>
      <c r="M24" s="409"/>
      <c r="N24" s="409"/>
      <c r="O24" s="409"/>
      <c r="P24" s="409"/>
      <c r="Q24" s="409"/>
      <c r="R24" s="409"/>
      <c r="S24" s="176"/>
      <c r="Y24" s="415"/>
    </row>
    <row r="25" spans="1:25" ht="19.5" customHeight="1" x14ac:dyDescent="0.35">
      <c r="A25" s="265" t="s">
        <v>150</v>
      </c>
      <c r="B25" s="265" t="s">
        <v>297</v>
      </c>
      <c r="C25" s="565"/>
      <c r="D25" s="409"/>
      <c r="E25" s="409"/>
      <c r="F25" s="409"/>
      <c r="G25" s="409"/>
      <c r="H25" s="409"/>
      <c r="I25" s="409"/>
      <c r="J25" s="409"/>
      <c r="K25" s="409"/>
      <c r="L25" s="409" t="s">
        <v>138</v>
      </c>
      <c r="M25" s="409"/>
      <c r="N25" s="409"/>
      <c r="O25" s="409"/>
      <c r="P25" s="409"/>
      <c r="Q25" s="409"/>
      <c r="R25" s="409"/>
      <c r="S25" s="176"/>
      <c r="U25" s="17"/>
      <c r="V25" s="17"/>
      <c r="Y25" s="416"/>
    </row>
    <row r="26" spans="1:25" ht="16" customHeight="1" x14ac:dyDescent="0.35">
      <c r="A26" s="571" t="s">
        <v>196</v>
      </c>
      <c r="B26" s="593"/>
      <c r="C26" s="572"/>
      <c r="D26" s="544"/>
      <c r="E26" s="544"/>
      <c r="F26" s="544"/>
      <c r="G26" s="544"/>
      <c r="H26" s="544"/>
      <c r="I26" s="544"/>
      <c r="J26" s="544"/>
      <c r="K26" s="544"/>
      <c r="L26" s="544"/>
      <c r="M26" s="542"/>
      <c r="N26" s="544"/>
      <c r="O26" s="544"/>
      <c r="P26" s="544"/>
      <c r="Q26" s="544"/>
      <c r="R26" s="544"/>
      <c r="S26" s="177"/>
      <c r="U26" s="17"/>
      <c r="V26" s="17"/>
    </row>
    <row r="27" spans="1:25" ht="16" customHeight="1" x14ac:dyDescent="0.35">
      <c r="A27" s="615" t="s">
        <v>772</v>
      </c>
      <c r="B27" s="616"/>
      <c r="C27" s="617"/>
      <c r="D27" s="410">
        <v>839</v>
      </c>
      <c r="E27" s="521">
        <v>839</v>
      </c>
      <c r="F27" s="521">
        <v>633</v>
      </c>
      <c r="G27" s="521">
        <v>104</v>
      </c>
      <c r="H27" s="521">
        <v>52</v>
      </c>
      <c r="I27" s="521">
        <v>2626</v>
      </c>
      <c r="J27" s="521">
        <v>520</v>
      </c>
      <c r="K27" s="521">
        <v>137</v>
      </c>
      <c r="L27" s="521">
        <v>612</v>
      </c>
      <c r="M27" s="521">
        <v>1195</v>
      </c>
      <c r="N27" s="521">
        <v>572</v>
      </c>
      <c r="O27" s="521">
        <v>902</v>
      </c>
      <c r="P27" s="521">
        <v>425</v>
      </c>
      <c r="Q27" s="521">
        <v>170</v>
      </c>
      <c r="R27" s="521">
        <v>241</v>
      </c>
      <c r="S27" s="147">
        <f>SUM(D27:R27)</f>
        <v>9867</v>
      </c>
      <c r="U27" s="160"/>
      <c r="V27" s="17"/>
    </row>
    <row r="28" spans="1:25" ht="16" customHeight="1" x14ac:dyDescent="0.35">
      <c r="A28" s="576" t="s">
        <v>781</v>
      </c>
      <c r="B28" s="597"/>
      <c r="C28" s="577"/>
      <c r="D28" s="340">
        <f t="shared" ref="D28:R28" si="0">D27*D26</f>
        <v>0</v>
      </c>
      <c r="E28" s="340">
        <f t="shared" si="0"/>
        <v>0</v>
      </c>
      <c r="F28" s="340">
        <f t="shared" si="0"/>
        <v>0</v>
      </c>
      <c r="G28" s="340">
        <f t="shared" si="0"/>
        <v>0</v>
      </c>
      <c r="H28" s="340">
        <f t="shared" si="0"/>
        <v>0</v>
      </c>
      <c r="I28" s="340">
        <f t="shared" si="0"/>
        <v>0</v>
      </c>
      <c r="J28" s="340">
        <f t="shared" si="0"/>
        <v>0</v>
      </c>
      <c r="K28" s="340">
        <f t="shared" si="0"/>
        <v>0</v>
      </c>
      <c r="L28" s="340">
        <f t="shared" si="0"/>
        <v>0</v>
      </c>
      <c r="M28" s="340">
        <f t="shared" si="0"/>
        <v>0</v>
      </c>
      <c r="N28" s="340">
        <f t="shared" si="0"/>
        <v>0</v>
      </c>
      <c r="O28" s="340">
        <f t="shared" si="0"/>
        <v>0</v>
      </c>
      <c r="P28" s="340">
        <f t="shared" si="0"/>
        <v>0</v>
      </c>
      <c r="Q28" s="340">
        <f t="shared" si="0"/>
        <v>0</v>
      </c>
      <c r="R28" s="340">
        <f t="shared" si="0"/>
        <v>0</v>
      </c>
      <c r="S28" s="138">
        <f>SUM(D28:R28)</f>
        <v>0</v>
      </c>
      <c r="U28" s="351"/>
      <c r="V28" s="395"/>
    </row>
    <row r="29" spans="1:25" ht="22" customHeight="1" x14ac:dyDescent="0.35">
      <c r="A29" s="607" t="s">
        <v>695</v>
      </c>
      <c r="B29" s="608"/>
      <c r="C29" s="608"/>
      <c r="D29" s="608"/>
      <c r="E29" s="608"/>
      <c r="F29" s="608"/>
      <c r="G29" s="608"/>
      <c r="H29" s="608"/>
      <c r="I29" s="608"/>
      <c r="J29" s="608"/>
      <c r="K29" s="608"/>
      <c r="L29" s="608"/>
      <c r="M29" s="608"/>
      <c r="N29" s="608"/>
      <c r="O29" s="608"/>
      <c r="P29" s="608"/>
      <c r="Q29" s="608"/>
      <c r="R29" s="608"/>
      <c r="S29" s="748"/>
    </row>
    <row r="30" spans="1:25" ht="25" x14ac:dyDescent="0.35">
      <c r="A30" s="262" t="s">
        <v>0</v>
      </c>
      <c r="B30" s="262" t="s">
        <v>1</v>
      </c>
      <c r="C30" s="262"/>
      <c r="D30" s="44" t="s">
        <v>285</v>
      </c>
      <c r="E30" s="44" t="s">
        <v>286</v>
      </c>
      <c r="F30" s="44" t="s">
        <v>132</v>
      </c>
      <c r="G30" s="44" t="s">
        <v>36</v>
      </c>
      <c r="H30" s="44" t="s">
        <v>133</v>
      </c>
      <c r="I30" s="44" t="s">
        <v>260</v>
      </c>
      <c r="J30" s="44" t="s">
        <v>134</v>
      </c>
      <c r="K30" s="44" t="s">
        <v>210</v>
      </c>
      <c r="L30" s="44" t="s">
        <v>257</v>
      </c>
      <c r="M30" s="44" t="s">
        <v>287</v>
      </c>
      <c r="N30" s="44" t="s">
        <v>288</v>
      </c>
      <c r="O30" s="44" t="s">
        <v>253</v>
      </c>
      <c r="P30" s="44" t="s">
        <v>135</v>
      </c>
      <c r="Q30" s="44" t="s">
        <v>289</v>
      </c>
      <c r="R30" s="44" t="s">
        <v>2</v>
      </c>
      <c r="S30" s="74" t="s">
        <v>198</v>
      </c>
    </row>
    <row r="31" spans="1:25" ht="72.5" customHeight="1" x14ac:dyDescent="0.35">
      <c r="A31" s="261" t="s">
        <v>402</v>
      </c>
      <c r="B31" s="261" t="s">
        <v>659</v>
      </c>
      <c r="C31" s="261" t="s">
        <v>484</v>
      </c>
      <c r="D31" s="565" t="s">
        <v>275</v>
      </c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5"/>
      <c r="P31" s="565"/>
      <c r="Q31" s="565"/>
      <c r="R31" s="565"/>
      <c r="S31" s="176"/>
      <c r="U31" s="17"/>
      <c r="V31" s="17"/>
    </row>
    <row r="32" spans="1:25" ht="27" customHeight="1" x14ac:dyDescent="0.35">
      <c r="A32" s="615" t="s">
        <v>786</v>
      </c>
      <c r="B32" s="616"/>
      <c r="C32" s="617"/>
      <c r="D32" s="519">
        <v>17</v>
      </c>
      <c r="E32" s="519">
        <v>17</v>
      </c>
      <c r="F32" s="519">
        <v>11</v>
      </c>
      <c r="G32" s="519">
        <v>2</v>
      </c>
      <c r="H32" s="519">
        <v>1</v>
      </c>
      <c r="I32" s="519">
        <v>54</v>
      </c>
      <c r="J32" s="519">
        <v>11</v>
      </c>
      <c r="K32" s="519">
        <v>3</v>
      </c>
      <c r="L32" s="519">
        <v>12</v>
      </c>
      <c r="M32" s="519">
        <v>130</v>
      </c>
      <c r="N32" s="519">
        <v>12</v>
      </c>
      <c r="O32" s="519">
        <v>130</v>
      </c>
      <c r="P32" s="519">
        <v>15</v>
      </c>
      <c r="Q32" s="519">
        <v>3</v>
      </c>
      <c r="R32" s="519">
        <v>5</v>
      </c>
      <c r="S32" s="266">
        <f>SUM(D32:R32)</f>
        <v>423</v>
      </c>
      <c r="U32" s="518"/>
      <c r="V32" s="17"/>
    </row>
    <row r="33" spans="1:22" ht="14.5" customHeight="1" x14ac:dyDescent="0.35">
      <c r="A33" s="567" t="s">
        <v>196</v>
      </c>
      <c r="B33" s="567"/>
      <c r="C33" s="567"/>
      <c r="D33" s="544"/>
      <c r="E33" s="544"/>
      <c r="F33" s="544"/>
      <c r="G33" s="544"/>
      <c r="H33" s="544"/>
      <c r="I33" s="544"/>
      <c r="J33" s="544"/>
      <c r="K33" s="544"/>
      <c r="L33" s="544"/>
      <c r="M33" s="542"/>
      <c r="N33" s="544"/>
      <c r="O33" s="544"/>
      <c r="P33" s="544"/>
      <c r="Q33" s="544"/>
      <c r="R33" s="544"/>
      <c r="S33" s="177"/>
      <c r="U33" s="151"/>
      <c r="V33" s="17"/>
    </row>
    <row r="34" spans="1:22" s="137" customFormat="1" ht="14.5" customHeight="1" x14ac:dyDescent="0.35">
      <c r="A34" s="576" t="s">
        <v>787</v>
      </c>
      <c r="B34" s="597"/>
      <c r="C34" s="577"/>
      <c r="D34" s="90">
        <f t="shared" ref="D34:R34" si="1">D33*D32</f>
        <v>0</v>
      </c>
      <c r="E34" s="90">
        <f t="shared" si="1"/>
        <v>0</v>
      </c>
      <c r="F34" s="90">
        <f t="shared" si="1"/>
        <v>0</v>
      </c>
      <c r="G34" s="90">
        <f t="shared" si="1"/>
        <v>0</v>
      </c>
      <c r="H34" s="90">
        <f t="shared" si="1"/>
        <v>0</v>
      </c>
      <c r="I34" s="90">
        <f t="shared" si="1"/>
        <v>0</v>
      </c>
      <c r="J34" s="90">
        <f t="shared" si="1"/>
        <v>0</v>
      </c>
      <c r="K34" s="90">
        <f t="shared" si="1"/>
        <v>0</v>
      </c>
      <c r="L34" s="90">
        <f t="shared" si="1"/>
        <v>0</v>
      </c>
      <c r="M34" s="90">
        <f t="shared" si="1"/>
        <v>0</v>
      </c>
      <c r="N34" s="90">
        <f t="shared" si="1"/>
        <v>0</v>
      </c>
      <c r="O34" s="90">
        <f t="shared" si="1"/>
        <v>0</v>
      </c>
      <c r="P34" s="90">
        <f t="shared" si="1"/>
        <v>0</v>
      </c>
      <c r="Q34" s="90">
        <f t="shared" si="1"/>
        <v>0</v>
      </c>
      <c r="R34" s="90">
        <f t="shared" si="1"/>
        <v>0</v>
      </c>
      <c r="S34" s="165">
        <f>SUM(D34:R34)</f>
        <v>0</v>
      </c>
      <c r="T34" s="49"/>
      <c r="U34" s="524"/>
      <c r="V34" s="49"/>
    </row>
    <row r="35" spans="1:22" x14ac:dyDescent="0.35">
      <c r="A35" s="439" t="s">
        <v>847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U35" s="17"/>
      <c r="V35" s="17"/>
    </row>
    <row r="36" spans="1:22" x14ac:dyDescent="0.35">
      <c r="A36" s="439" t="s">
        <v>755</v>
      </c>
      <c r="B36" s="70"/>
      <c r="C36" s="70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U36" s="17"/>
      <c r="V36" s="17"/>
    </row>
    <row r="37" spans="1:22" ht="14.5" customHeight="1" x14ac:dyDescent="0.35">
      <c r="A37" s="21"/>
      <c r="B37" s="70"/>
      <c r="C37" s="70"/>
      <c r="D37" s="372"/>
      <c r="E37" s="71"/>
      <c r="F37" s="71"/>
      <c r="G37" s="71"/>
      <c r="H37" s="71"/>
      <c r="I37" s="21"/>
      <c r="J37" s="21"/>
      <c r="K37" s="71"/>
      <c r="L37" s="71"/>
      <c r="M37" s="71"/>
      <c r="N37" s="71"/>
      <c r="O37" s="71"/>
      <c r="P37" s="71"/>
      <c r="Q37" s="71"/>
      <c r="R37" s="71"/>
      <c r="U37" s="17"/>
      <c r="V37" s="17"/>
    </row>
    <row r="38" spans="1:22" x14ac:dyDescent="0.35">
      <c r="A38" s="21"/>
      <c r="B38" s="70"/>
      <c r="C38" s="70"/>
      <c r="D38" s="71"/>
      <c r="E38" s="71"/>
      <c r="F38" s="71"/>
      <c r="G38" s="71"/>
      <c r="H38" s="71"/>
      <c r="I38" s="21"/>
      <c r="J38" s="21"/>
      <c r="K38" s="71"/>
      <c r="L38" s="71"/>
      <c r="M38" s="71"/>
      <c r="N38" s="71"/>
      <c r="O38" s="71"/>
      <c r="P38" s="71"/>
      <c r="Q38" s="71"/>
      <c r="R38" s="71"/>
    </row>
    <row r="39" spans="1:22" x14ac:dyDescent="0.35">
      <c r="A39" s="21"/>
      <c r="B39" s="70"/>
      <c r="C39" s="70"/>
      <c r="D39" s="66"/>
      <c r="E39" s="66"/>
      <c r="F39" s="66"/>
      <c r="G39" s="66"/>
      <c r="H39" s="66"/>
      <c r="I39" s="15"/>
      <c r="J39" s="15"/>
      <c r="K39" s="66"/>
      <c r="L39" s="66"/>
      <c r="M39" s="66"/>
      <c r="N39" s="66"/>
      <c r="O39" s="66"/>
      <c r="P39" s="66"/>
      <c r="Q39" s="66"/>
      <c r="R39" s="66"/>
    </row>
    <row r="40" spans="1:22" ht="14.15" customHeight="1" x14ac:dyDescent="0.35">
      <c r="A40" s="21"/>
      <c r="B40" s="70"/>
      <c r="C40" s="70"/>
      <c r="D40" s="21"/>
      <c r="E40" s="21"/>
      <c r="F40" s="21"/>
      <c r="G40" s="21"/>
      <c r="H40" s="21"/>
      <c r="I40" s="21"/>
      <c r="J40" s="21"/>
      <c r="K40" s="71"/>
      <c r="L40" s="71"/>
      <c r="M40" s="71"/>
      <c r="N40" s="71"/>
      <c r="O40" s="71"/>
      <c r="P40" s="71"/>
      <c r="Q40" s="71"/>
      <c r="R40" s="71"/>
    </row>
    <row r="41" spans="1:22" x14ac:dyDescent="0.35">
      <c r="A41" s="21"/>
      <c r="B41" s="70"/>
      <c r="C41" s="70"/>
      <c r="D41" s="21"/>
      <c r="E41" s="21"/>
      <c r="F41" s="21"/>
      <c r="G41" s="21"/>
      <c r="H41" s="21"/>
      <c r="I41" s="21"/>
      <c r="J41" s="21"/>
      <c r="K41" s="71"/>
      <c r="L41" s="71"/>
      <c r="M41" s="71"/>
      <c r="N41" s="71"/>
      <c r="O41" s="71"/>
      <c r="P41" s="71"/>
      <c r="Q41" s="71"/>
      <c r="R41" s="71"/>
    </row>
    <row r="42" spans="1:22" x14ac:dyDescent="0.35">
      <c r="A42" s="21"/>
      <c r="B42" s="70"/>
      <c r="C42" s="70"/>
      <c r="D42" s="15"/>
      <c r="E42" s="15"/>
      <c r="F42" s="15"/>
      <c r="G42" s="15"/>
      <c r="H42" s="15"/>
      <c r="I42" s="15"/>
      <c r="J42" s="15"/>
      <c r="K42" s="66"/>
      <c r="L42" s="66"/>
      <c r="M42" s="66"/>
      <c r="N42" s="66"/>
      <c r="O42" s="66"/>
      <c r="P42" s="66"/>
      <c r="Q42" s="66"/>
      <c r="R42" s="66"/>
    </row>
    <row r="43" spans="1:22" ht="19" customHeight="1" x14ac:dyDescent="0.35">
      <c r="A43" s="21"/>
      <c r="B43" s="70"/>
      <c r="C43" s="70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</row>
    <row r="44" spans="1:22" x14ac:dyDescent="0.35">
      <c r="A44" s="21"/>
      <c r="B44" s="70"/>
      <c r="C44" s="70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</row>
    <row r="45" spans="1:22" ht="23.15" customHeight="1" x14ac:dyDescent="0.35">
      <c r="A45" s="21"/>
      <c r="B45" s="70"/>
      <c r="C45" s="70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</row>
    <row r="46" spans="1:22" x14ac:dyDescent="0.35">
      <c r="A46" s="21"/>
      <c r="B46" s="70"/>
      <c r="C46" s="7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  <row r="47" spans="1:22" ht="38.5" customHeight="1" x14ac:dyDescent="0.35">
      <c r="A47" s="67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72"/>
      <c r="N47" s="72"/>
      <c r="O47" s="37"/>
    </row>
    <row r="48" spans="1:22" ht="41.15" customHeight="1" x14ac:dyDescent="0.35">
      <c r="A48" s="67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72"/>
      <c r="N48" s="72"/>
      <c r="O48" s="37"/>
    </row>
    <row r="49" spans="1:18" ht="19.5" customHeight="1" x14ac:dyDescent="0.35">
      <c r="A49" s="67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72"/>
      <c r="N49" s="72"/>
      <c r="O49" s="61"/>
    </row>
    <row r="50" spans="1:18" ht="35.15" customHeight="1" x14ac:dyDescent="0.35">
      <c r="A50" s="68"/>
      <c r="B50" s="22"/>
      <c r="C50" s="269"/>
      <c r="D50" s="22"/>
      <c r="E50" s="22"/>
      <c r="F50" s="22"/>
      <c r="G50" s="22"/>
      <c r="H50" s="22"/>
      <c r="I50" s="22"/>
      <c r="J50" s="22"/>
      <c r="K50" s="22"/>
      <c r="L50" s="22"/>
      <c r="M50" s="23"/>
      <c r="N50" s="23"/>
      <c r="O50" s="61"/>
    </row>
    <row r="51" spans="1:18" x14ac:dyDescent="0.35">
      <c r="A51" s="42"/>
      <c r="B51" s="42"/>
      <c r="C51" s="42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31" customHeight="1" x14ac:dyDescent="0.35">
      <c r="A52" s="10"/>
      <c r="B52" s="73"/>
      <c r="C52" s="73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35">
      <c r="A53" s="10"/>
      <c r="B53" s="73"/>
      <c r="C53" s="7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ht="14.5" customHeight="1" x14ac:dyDescent="0.3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x14ac:dyDescent="0.35">
      <c r="A55" s="21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ht="14.5" customHeight="1" x14ac:dyDescent="0.35">
      <c r="A56" s="21"/>
      <c r="B56" s="21"/>
      <c r="C56" s="21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</row>
    <row r="57" spans="1:18" x14ac:dyDescent="0.35">
      <c r="A57" s="21"/>
      <c r="B57" s="21"/>
      <c r="C57" s="21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</row>
    <row r="58" spans="1:18" x14ac:dyDescent="0.35">
      <c r="A58" s="21"/>
      <c r="B58" s="21"/>
      <c r="C58" s="21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</row>
    <row r="59" spans="1:18" x14ac:dyDescent="0.35">
      <c r="A59" s="21"/>
      <c r="B59" s="21"/>
      <c r="C59" s="21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</row>
    <row r="60" spans="1:18" x14ac:dyDescent="0.35">
      <c r="A60" s="21"/>
      <c r="B60" s="21"/>
      <c r="C60" s="21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</row>
    <row r="61" spans="1:18" x14ac:dyDescent="0.35">
      <c r="A61" s="21"/>
      <c r="B61" s="21"/>
      <c r="C61" s="21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</row>
    <row r="62" spans="1:18" x14ac:dyDescent="0.35">
      <c r="A62" s="21"/>
      <c r="B62" s="21"/>
      <c r="C62" s="21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</row>
    <row r="63" spans="1:18" x14ac:dyDescent="0.35">
      <c r="A63" s="21"/>
      <c r="B63" s="21"/>
      <c r="C63" s="21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</row>
    <row r="64" spans="1:18" x14ac:dyDescent="0.35">
      <c r="A64" s="21"/>
      <c r="B64" s="21"/>
      <c r="C64" s="21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</row>
    <row r="65" spans="1:18" x14ac:dyDescent="0.35">
      <c r="A65" s="21"/>
      <c r="B65" s="21"/>
      <c r="C65" s="21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</row>
    <row r="66" spans="1:18" x14ac:dyDescent="0.35">
      <c r="A66" s="21"/>
      <c r="B66" s="21"/>
      <c r="C66" s="21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</row>
    <row r="67" spans="1:18" x14ac:dyDescent="0.35">
      <c r="A67" s="21"/>
      <c r="B67" s="21"/>
      <c r="C67" s="21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</row>
    <row r="68" spans="1:18" x14ac:dyDescent="0.35">
      <c r="A68" s="21"/>
      <c r="B68" s="21"/>
      <c r="C68" s="21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</row>
    <row r="69" spans="1:18" x14ac:dyDescent="0.35">
      <c r="A69" s="21"/>
      <c r="B69" s="21"/>
      <c r="C69" s="21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</row>
    <row r="70" spans="1:18" x14ac:dyDescent="0.35">
      <c r="A70" s="21"/>
      <c r="B70" s="21"/>
      <c r="C70" s="21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</row>
    <row r="71" spans="1:18" x14ac:dyDescent="0.35">
      <c r="A71" s="21"/>
      <c r="B71" s="21"/>
      <c r="C71" s="21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</row>
    <row r="72" spans="1:18" x14ac:dyDescent="0.35">
      <c r="A72" s="21"/>
      <c r="B72" s="21"/>
      <c r="C72" s="21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</row>
    <row r="73" spans="1:18" x14ac:dyDescent="0.35">
      <c r="A73" s="21"/>
      <c r="B73" s="21"/>
      <c r="C73" s="21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</row>
    <row r="74" spans="1:18" ht="14.5" customHeight="1" x14ac:dyDescent="0.35">
      <c r="A74" s="21"/>
      <c r="B74" s="21"/>
      <c r="C74" s="21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</row>
    <row r="75" spans="1:18" x14ac:dyDescent="0.35">
      <c r="A75" s="42"/>
      <c r="B75" s="42"/>
      <c r="C75" s="4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68.150000000000006" customHeight="1" x14ac:dyDescent="0.35">
      <c r="A76" s="23"/>
      <c r="B76" s="47"/>
      <c r="C76" s="47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</sheetData>
  <mergeCells count="19">
    <mergeCell ref="A34:C34"/>
    <mergeCell ref="A33:C33"/>
    <mergeCell ref="A32:C32"/>
    <mergeCell ref="A28:C28"/>
    <mergeCell ref="A29:S29"/>
    <mergeCell ref="D31:R31"/>
    <mergeCell ref="A1:R1"/>
    <mergeCell ref="A2:S2"/>
    <mergeCell ref="A3:A4"/>
    <mergeCell ref="B3:B4"/>
    <mergeCell ref="D3:R3"/>
    <mergeCell ref="S3:S4"/>
    <mergeCell ref="B13:B19"/>
    <mergeCell ref="C3:C4"/>
    <mergeCell ref="C6:C25"/>
    <mergeCell ref="B8:B9"/>
    <mergeCell ref="A27:C27"/>
    <mergeCell ref="A26:C26"/>
    <mergeCell ref="A5:S5"/>
  </mergeCells>
  <pageMargins left="0.23622047244094491" right="0.23622047244094491" top="0.35433070866141736" bottom="0.35433070866141736" header="0.31496062992125984" footer="0.31496062992125984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13"/>
  <sheetViews>
    <sheetView zoomScale="80" zoomScaleNormal="80" workbookViewId="0">
      <pane ySplit="3" topLeftCell="A4" activePane="bottomLeft" state="frozen"/>
      <selection pane="bottomLeft" activeCell="W19" sqref="W19"/>
    </sheetView>
  </sheetViews>
  <sheetFormatPr defaultRowHeight="14.5" x14ac:dyDescent="0.35"/>
  <cols>
    <col min="1" max="1" width="23.54296875" style="56" customWidth="1"/>
    <col min="2" max="2" width="26" style="17" customWidth="1"/>
    <col min="3" max="3" width="36.08984375" style="61" customWidth="1"/>
    <col min="4" max="10" width="8.1796875" style="61" customWidth="1"/>
    <col min="11" max="11" width="9.453125" style="61" customWidth="1"/>
    <col min="12" max="18" width="8.1796875" style="61" customWidth="1"/>
    <col min="19" max="19" width="8.1796875" style="368" customWidth="1"/>
    <col min="20" max="20" width="20.54296875" style="64" customWidth="1"/>
    <col min="21" max="21" width="11.81640625" style="17" customWidth="1"/>
    <col min="22" max="26" width="11.81640625" customWidth="1"/>
    <col min="27" max="27" width="8.81640625" customWidth="1"/>
  </cols>
  <sheetData>
    <row r="1" spans="1:20" ht="15" customHeight="1" x14ac:dyDescent="0.35">
      <c r="A1" s="431" t="s">
        <v>711</v>
      </c>
      <c r="B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66"/>
    </row>
    <row r="2" spans="1:20" ht="20.5" customHeight="1" x14ac:dyDescent="0.35">
      <c r="A2" s="591" t="s">
        <v>0</v>
      </c>
      <c r="B2" s="591" t="s">
        <v>646</v>
      </c>
      <c r="C2" s="652" t="s">
        <v>438</v>
      </c>
      <c r="D2" s="753" t="s">
        <v>354</v>
      </c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751" t="s">
        <v>198</v>
      </c>
    </row>
    <row r="3" spans="1:20" ht="80" customHeight="1" x14ac:dyDescent="0.35">
      <c r="A3" s="591"/>
      <c r="B3" s="591"/>
      <c r="C3" s="654"/>
      <c r="D3" s="60" t="s">
        <v>252</v>
      </c>
      <c r="E3" s="60" t="s">
        <v>2</v>
      </c>
      <c r="F3" s="60" t="s">
        <v>253</v>
      </c>
      <c r="G3" s="60" t="s">
        <v>254</v>
      </c>
      <c r="H3" s="60" t="s">
        <v>255</v>
      </c>
      <c r="I3" s="60" t="s">
        <v>256</v>
      </c>
      <c r="J3" s="60" t="s">
        <v>257</v>
      </c>
      <c r="K3" s="60" t="s">
        <v>152</v>
      </c>
      <c r="L3" s="60" t="s">
        <v>258</v>
      </c>
      <c r="M3" s="60" t="s">
        <v>36</v>
      </c>
      <c r="N3" s="60" t="s">
        <v>133</v>
      </c>
      <c r="O3" s="60" t="s">
        <v>259</v>
      </c>
      <c r="P3" s="60" t="s">
        <v>260</v>
      </c>
      <c r="Q3" s="60" t="s">
        <v>261</v>
      </c>
      <c r="R3" s="60" t="s">
        <v>77</v>
      </c>
      <c r="S3" s="369" t="s">
        <v>153</v>
      </c>
      <c r="T3" s="752"/>
    </row>
    <row r="4" spans="1:20" ht="43.5" customHeight="1" x14ac:dyDescent="0.35">
      <c r="A4" s="384" t="s">
        <v>661</v>
      </c>
      <c r="B4" s="384" t="s">
        <v>155</v>
      </c>
      <c r="C4" s="385" t="s">
        <v>520</v>
      </c>
      <c r="D4" s="522" t="s">
        <v>567</v>
      </c>
      <c r="E4" s="522" t="s">
        <v>567</v>
      </c>
      <c r="F4" s="522" t="s">
        <v>567</v>
      </c>
      <c r="G4" s="522"/>
      <c r="H4" s="522"/>
      <c r="I4" s="522" t="s">
        <v>146</v>
      </c>
      <c r="J4" s="522" t="s">
        <v>146</v>
      </c>
      <c r="K4" s="522" t="s">
        <v>567</v>
      </c>
      <c r="L4" s="87" t="s">
        <v>567</v>
      </c>
      <c r="M4" s="87" t="s">
        <v>146</v>
      </c>
      <c r="N4" s="87"/>
      <c r="O4" s="87" t="s">
        <v>146</v>
      </c>
      <c r="P4" s="87" t="s">
        <v>146</v>
      </c>
      <c r="Q4" s="87"/>
      <c r="R4" s="87"/>
      <c r="S4" s="180"/>
      <c r="T4" s="386"/>
    </row>
    <row r="5" spans="1:20" ht="15" customHeight="1" x14ac:dyDescent="0.35">
      <c r="A5" s="749" t="s">
        <v>772</v>
      </c>
      <c r="B5" s="749"/>
      <c r="C5" s="749"/>
      <c r="D5" s="88">
        <v>52</v>
      </c>
      <c r="E5" s="483">
        <v>52</v>
      </c>
      <c r="F5" s="483">
        <v>52</v>
      </c>
      <c r="G5" s="483"/>
      <c r="H5" s="483"/>
      <c r="I5" s="483">
        <v>26</v>
      </c>
      <c r="J5" s="483">
        <v>26</v>
      </c>
      <c r="K5" s="483">
        <v>52</v>
      </c>
      <c r="L5" s="483">
        <v>52</v>
      </c>
      <c r="M5" s="483">
        <v>26</v>
      </c>
      <c r="N5" s="483"/>
      <c r="O5" s="483">
        <v>26</v>
      </c>
      <c r="P5" s="483">
        <v>26</v>
      </c>
      <c r="Q5" s="483"/>
      <c r="R5" s="483"/>
      <c r="S5" s="483"/>
      <c r="T5" s="325"/>
    </row>
    <row r="6" spans="1:20" ht="15" customHeight="1" x14ac:dyDescent="0.35">
      <c r="A6" s="750" t="s">
        <v>196</v>
      </c>
      <c r="B6" s="750"/>
      <c r="C6" s="750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4"/>
      <c r="P6" s="544"/>
      <c r="Q6" s="544"/>
      <c r="R6" s="544"/>
      <c r="S6" s="542"/>
      <c r="T6" s="111"/>
    </row>
    <row r="7" spans="1:20" ht="34.5" customHeight="1" x14ac:dyDescent="0.35">
      <c r="A7" s="275" t="s">
        <v>154</v>
      </c>
      <c r="B7" s="486" t="s">
        <v>262</v>
      </c>
      <c r="C7" s="294" t="s">
        <v>520</v>
      </c>
      <c r="D7" s="522" t="s">
        <v>566</v>
      </c>
      <c r="E7" s="522" t="s">
        <v>566</v>
      </c>
      <c r="F7" s="522" t="s">
        <v>169</v>
      </c>
      <c r="G7" s="522"/>
      <c r="H7" s="522"/>
      <c r="I7" s="522" t="s">
        <v>169</v>
      </c>
      <c r="J7" s="522" t="s">
        <v>169</v>
      </c>
      <c r="K7" s="522" t="s">
        <v>169</v>
      </c>
      <c r="L7" s="522" t="s">
        <v>169</v>
      </c>
      <c r="M7" s="522" t="s">
        <v>169</v>
      </c>
      <c r="N7" s="522"/>
      <c r="O7" s="522" t="s">
        <v>169</v>
      </c>
      <c r="P7" s="522" t="s">
        <v>169</v>
      </c>
      <c r="Q7" s="522"/>
      <c r="R7" s="31"/>
      <c r="S7" s="25"/>
      <c r="T7" s="65"/>
    </row>
    <row r="8" spans="1:20" ht="15" customHeight="1" x14ac:dyDescent="0.35">
      <c r="A8" s="749" t="s">
        <v>772</v>
      </c>
      <c r="B8" s="749"/>
      <c r="C8" s="749"/>
      <c r="D8" s="88">
        <v>4</v>
      </c>
      <c r="E8" s="483">
        <v>4</v>
      </c>
      <c r="F8" s="483">
        <v>4</v>
      </c>
      <c r="G8" s="483"/>
      <c r="H8" s="483"/>
      <c r="I8" s="483">
        <v>4</v>
      </c>
      <c r="J8" s="483">
        <v>4</v>
      </c>
      <c r="K8" s="483">
        <v>4</v>
      </c>
      <c r="L8" s="483">
        <v>4</v>
      </c>
      <c r="M8" s="483">
        <v>4</v>
      </c>
      <c r="N8" s="483"/>
      <c r="O8" s="483">
        <v>4</v>
      </c>
      <c r="P8" s="483">
        <v>4</v>
      </c>
      <c r="Q8" s="483"/>
      <c r="R8" s="483"/>
      <c r="S8" s="483"/>
      <c r="T8" s="325"/>
    </row>
    <row r="9" spans="1:20" ht="15" customHeight="1" x14ac:dyDescent="0.35">
      <c r="A9" s="750" t="s">
        <v>196</v>
      </c>
      <c r="B9" s="750"/>
      <c r="C9" s="750"/>
      <c r="D9" s="544"/>
      <c r="E9" s="544"/>
      <c r="F9" s="544"/>
      <c r="G9" s="544"/>
      <c r="H9" s="544"/>
      <c r="I9" s="544"/>
      <c r="J9" s="544"/>
      <c r="K9" s="544"/>
      <c r="L9" s="544"/>
      <c r="M9" s="544"/>
      <c r="N9" s="544"/>
      <c r="O9" s="544"/>
      <c r="P9" s="544"/>
      <c r="Q9" s="544"/>
      <c r="R9" s="544"/>
      <c r="S9" s="542"/>
      <c r="T9" s="111"/>
    </row>
    <row r="10" spans="1:20" ht="38" customHeight="1" x14ac:dyDescent="0.35">
      <c r="A10" s="34" t="s">
        <v>157</v>
      </c>
      <c r="B10" s="485" t="s">
        <v>263</v>
      </c>
      <c r="C10" s="294" t="s">
        <v>520</v>
      </c>
      <c r="D10" s="522" t="s">
        <v>566</v>
      </c>
      <c r="E10" s="522" t="s">
        <v>566</v>
      </c>
      <c r="F10" s="522" t="s">
        <v>169</v>
      </c>
      <c r="G10" s="522"/>
      <c r="H10" s="522"/>
      <c r="I10" s="522" t="s">
        <v>169</v>
      </c>
      <c r="J10" s="522" t="s">
        <v>169</v>
      </c>
      <c r="K10" s="522" t="s">
        <v>169</v>
      </c>
      <c r="L10" s="522" t="s">
        <v>169</v>
      </c>
      <c r="M10" s="522" t="s">
        <v>169</v>
      </c>
      <c r="N10" s="522"/>
      <c r="O10" s="522" t="s">
        <v>169</v>
      </c>
      <c r="P10" s="522" t="s">
        <v>169</v>
      </c>
      <c r="Q10" s="522"/>
      <c r="R10" s="482"/>
      <c r="S10" s="25"/>
      <c r="T10" s="65"/>
    </row>
    <row r="11" spans="1:20" ht="15" customHeight="1" x14ac:dyDescent="0.35">
      <c r="A11" s="749" t="s">
        <v>772</v>
      </c>
      <c r="B11" s="749"/>
      <c r="C11" s="749"/>
      <c r="D11" s="483">
        <v>4</v>
      </c>
      <c r="E11" s="483">
        <v>4</v>
      </c>
      <c r="F11" s="483">
        <v>4</v>
      </c>
      <c r="G11" s="483"/>
      <c r="H11" s="483"/>
      <c r="I11" s="483">
        <v>4</v>
      </c>
      <c r="J11" s="483">
        <v>4</v>
      </c>
      <c r="K11" s="483">
        <v>4</v>
      </c>
      <c r="L11" s="483">
        <v>4</v>
      </c>
      <c r="M11" s="483">
        <v>4</v>
      </c>
      <c r="N11" s="483"/>
      <c r="O11" s="483">
        <v>4</v>
      </c>
      <c r="P11" s="483">
        <v>4</v>
      </c>
      <c r="Q11" s="483"/>
      <c r="R11" s="483"/>
      <c r="S11" s="483"/>
      <c r="T11" s="325"/>
    </row>
    <row r="12" spans="1:20" ht="15" customHeight="1" x14ac:dyDescent="0.35">
      <c r="A12" s="750" t="s">
        <v>196</v>
      </c>
      <c r="B12" s="750"/>
      <c r="C12" s="750"/>
      <c r="D12" s="544"/>
      <c r="E12" s="544"/>
      <c r="F12" s="544"/>
      <c r="G12" s="544"/>
      <c r="H12" s="544"/>
      <c r="I12" s="544"/>
      <c r="J12" s="544"/>
      <c r="K12" s="544"/>
      <c r="L12" s="542"/>
      <c r="M12" s="544"/>
      <c r="N12" s="544"/>
      <c r="O12" s="544"/>
      <c r="P12" s="544"/>
      <c r="Q12" s="544"/>
      <c r="R12" s="544"/>
      <c r="S12" s="542"/>
      <c r="T12" s="111"/>
    </row>
    <row r="13" spans="1:20" ht="38" customHeight="1" x14ac:dyDescent="0.35">
      <c r="A13" s="384" t="s">
        <v>703</v>
      </c>
      <c r="B13" s="384" t="s">
        <v>335</v>
      </c>
      <c r="C13" s="385" t="s">
        <v>520</v>
      </c>
      <c r="D13" s="87" t="s">
        <v>146</v>
      </c>
      <c r="E13" s="87" t="s">
        <v>146</v>
      </c>
      <c r="F13" s="87" t="s">
        <v>146</v>
      </c>
      <c r="G13" s="87"/>
      <c r="H13" s="87"/>
      <c r="I13" s="87" t="s">
        <v>146</v>
      </c>
      <c r="J13" s="87" t="s">
        <v>146</v>
      </c>
      <c r="K13" s="87" t="s">
        <v>146</v>
      </c>
      <c r="L13" s="87" t="s">
        <v>146</v>
      </c>
      <c r="M13" s="87" t="s">
        <v>146</v>
      </c>
      <c r="N13" s="87"/>
      <c r="O13" s="31"/>
      <c r="P13" s="31"/>
      <c r="Q13" s="31"/>
      <c r="R13" s="31"/>
      <c r="S13" s="25"/>
      <c r="T13" s="65"/>
    </row>
    <row r="14" spans="1:20" ht="15" customHeight="1" x14ac:dyDescent="0.35">
      <c r="A14" s="749" t="s">
        <v>772</v>
      </c>
      <c r="B14" s="749"/>
      <c r="C14" s="749"/>
      <c r="D14" s="88">
        <v>26</v>
      </c>
      <c r="E14" s="483">
        <v>26</v>
      </c>
      <c r="F14" s="483">
        <v>26</v>
      </c>
      <c r="G14" s="483"/>
      <c r="H14" s="483"/>
      <c r="I14" s="483">
        <v>26</v>
      </c>
      <c r="J14" s="483">
        <v>26</v>
      </c>
      <c r="K14" s="483">
        <v>26</v>
      </c>
      <c r="L14" s="483">
        <v>26</v>
      </c>
      <c r="M14" s="483">
        <v>26</v>
      </c>
      <c r="N14" s="483"/>
      <c r="O14" s="483"/>
      <c r="P14" s="483"/>
      <c r="Q14" s="483"/>
      <c r="R14" s="483"/>
      <c r="S14" s="483"/>
      <c r="T14" s="325"/>
    </row>
    <row r="15" spans="1:20" ht="15" customHeight="1" x14ac:dyDescent="0.35">
      <c r="A15" s="750" t="s">
        <v>196</v>
      </c>
      <c r="B15" s="750"/>
      <c r="C15" s="750"/>
      <c r="D15" s="544"/>
      <c r="E15" s="544"/>
      <c r="F15" s="544"/>
      <c r="G15" s="544"/>
      <c r="H15" s="544"/>
      <c r="I15" s="544"/>
      <c r="J15" s="544"/>
      <c r="K15" s="544"/>
      <c r="L15" s="542"/>
      <c r="M15" s="544"/>
      <c r="N15" s="544"/>
      <c r="O15" s="544"/>
      <c r="P15" s="544"/>
      <c r="Q15" s="544"/>
      <c r="R15" s="544"/>
      <c r="S15" s="542"/>
      <c r="T15" s="111"/>
    </row>
    <row r="16" spans="1:20" ht="58.5" customHeight="1" x14ac:dyDescent="0.35">
      <c r="A16" s="384" t="s">
        <v>703</v>
      </c>
      <c r="B16" s="384" t="s">
        <v>697</v>
      </c>
      <c r="C16" s="385" t="s">
        <v>520</v>
      </c>
      <c r="D16" s="87" t="s">
        <v>146</v>
      </c>
      <c r="E16" s="87" t="s">
        <v>146</v>
      </c>
      <c r="F16" s="87" t="s">
        <v>146</v>
      </c>
      <c r="G16" s="87"/>
      <c r="H16" s="87"/>
      <c r="I16" s="87" t="s">
        <v>146</v>
      </c>
      <c r="J16" s="87" t="s">
        <v>146</v>
      </c>
      <c r="K16" s="87" t="s">
        <v>146</v>
      </c>
      <c r="L16" s="87" t="s">
        <v>146</v>
      </c>
      <c r="M16" s="87" t="s">
        <v>146</v>
      </c>
      <c r="N16" s="87"/>
      <c r="O16" s="31"/>
      <c r="P16" s="31"/>
      <c r="Q16" s="31"/>
      <c r="R16" s="31"/>
      <c r="S16" s="25"/>
      <c r="T16" s="65"/>
    </row>
    <row r="17" spans="1:26" ht="15" customHeight="1" x14ac:dyDescent="0.35">
      <c r="A17" s="749" t="s">
        <v>772</v>
      </c>
      <c r="B17" s="749"/>
      <c r="C17" s="749"/>
      <c r="D17" s="483">
        <v>26</v>
      </c>
      <c r="E17" s="483">
        <v>26</v>
      </c>
      <c r="F17" s="483">
        <v>26</v>
      </c>
      <c r="G17" s="483"/>
      <c r="H17" s="483"/>
      <c r="I17" s="483">
        <v>26</v>
      </c>
      <c r="J17" s="483">
        <v>26</v>
      </c>
      <c r="K17" s="483">
        <v>26</v>
      </c>
      <c r="L17" s="483">
        <v>26</v>
      </c>
      <c r="M17" s="483">
        <v>26</v>
      </c>
      <c r="N17" s="483"/>
      <c r="O17" s="483"/>
      <c r="P17" s="483"/>
      <c r="Q17" s="483"/>
      <c r="R17" s="483"/>
      <c r="S17" s="483"/>
      <c r="T17" s="325"/>
    </row>
    <row r="18" spans="1:26" ht="15" customHeight="1" x14ac:dyDescent="0.35">
      <c r="A18" s="750" t="s">
        <v>196</v>
      </c>
      <c r="B18" s="750"/>
      <c r="C18" s="750"/>
      <c r="D18" s="544"/>
      <c r="E18" s="544"/>
      <c r="F18" s="544"/>
      <c r="G18" s="544"/>
      <c r="H18" s="544"/>
      <c r="I18" s="544"/>
      <c r="J18" s="544"/>
      <c r="K18" s="544"/>
      <c r="L18" s="542"/>
      <c r="M18" s="544"/>
      <c r="N18" s="544"/>
      <c r="O18" s="544"/>
      <c r="P18" s="544"/>
      <c r="Q18" s="544"/>
      <c r="R18" s="544"/>
      <c r="S18" s="542"/>
      <c r="T18" s="111"/>
    </row>
    <row r="19" spans="1:26" ht="68" customHeight="1" x14ac:dyDescent="0.35">
      <c r="A19" s="288" t="s">
        <v>698</v>
      </c>
      <c r="B19" s="485" t="s">
        <v>335</v>
      </c>
      <c r="C19" s="294" t="s">
        <v>601</v>
      </c>
      <c r="D19" s="273"/>
      <c r="E19" s="87" t="s">
        <v>705</v>
      </c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5"/>
      <c r="T19" s="65"/>
    </row>
    <row r="20" spans="1:26" ht="15" customHeight="1" x14ac:dyDescent="0.35">
      <c r="A20" s="749" t="s">
        <v>772</v>
      </c>
      <c r="B20" s="749"/>
      <c r="C20" s="749"/>
      <c r="D20" s="88"/>
      <c r="E20" s="483">
        <v>24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101"/>
      <c r="T20" s="325"/>
    </row>
    <row r="21" spans="1:26" ht="15" customHeight="1" x14ac:dyDescent="0.35">
      <c r="A21" s="750" t="s">
        <v>196</v>
      </c>
      <c r="B21" s="750"/>
      <c r="C21" s="750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4"/>
      <c r="O21" s="544"/>
      <c r="P21" s="544"/>
      <c r="Q21" s="544"/>
      <c r="R21" s="544"/>
      <c r="S21" s="542"/>
      <c r="T21" s="111"/>
    </row>
    <row r="22" spans="1:26" s="327" customFormat="1" ht="55.5" customHeight="1" x14ac:dyDescent="0.35">
      <c r="A22" s="384" t="s">
        <v>515</v>
      </c>
      <c r="B22" s="384" t="s">
        <v>243</v>
      </c>
      <c r="C22" s="385" t="s">
        <v>601</v>
      </c>
      <c r="D22" s="489"/>
      <c r="E22" s="489"/>
      <c r="F22" s="489"/>
      <c r="G22" s="87"/>
      <c r="H22" s="87"/>
      <c r="I22" s="87"/>
      <c r="J22" s="87"/>
      <c r="K22" s="87" t="s">
        <v>146</v>
      </c>
      <c r="L22" s="87" t="s">
        <v>146</v>
      </c>
      <c r="M22" s="87" t="s">
        <v>146</v>
      </c>
      <c r="N22" s="87"/>
      <c r="O22" s="87"/>
      <c r="P22" s="87"/>
      <c r="Q22" s="87"/>
      <c r="R22" s="87"/>
      <c r="S22" s="180" t="s">
        <v>608</v>
      </c>
      <c r="T22" s="386"/>
      <c r="U22" s="387"/>
      <c r="V22" s="387"/>
      <c r="W22" s="387"/>
      <c r="X22" s="387"/>
      <c r="Y22" s="387"/>
      <c r="Z22" s="387"/>
    </row>
    <row r="23" spans="1:26" ht="15" customHeight="1" x14ac:dyDescent="0.35">
      <c r="A23" s="749" t="s">
        <v>772</v>
      </c>
      <c r="B23" s="749"/>
      <c r="C23" s="749"/>
      <c r="D23" s="88">
        <v>0</v>
      </c>
      <c r="E23" s="483">
        <v>0</v>
      </c>
      <c r="F23" s="483">
        <v>0</v>
      </c>
      <c r="G23" s="483">
        <v>0</v>
      </c>
      <c r="H23" s="483">
        <v>0</v>
      </c>
      <c r="I23" s="483">
        <v>0</v>
      </c>
      <c r="J23" s="483">
        <v>0</v>
      </c>
      <c r="K23" s="88">
        <v>26</v>
      </c>
      <c r="L23" s="483">
        <v>26</v>
      </c>
      <c r="M23" s="483">
        <v>26</v>
      </c>
      <c r="N23" s="88">
        <v>0</v>
      </c>
      <c r="O23" s="483">
        <v>0</v>
      </c>
      <c r="P23" s="483">
        <v>0</v>
      </c>
      <c r="Q23" s="483">
        <v>0</v>
      </c>
      <c r="R23" s="483">
        <v>0</v>
      </c>
      <c r="S23" s="483">
        <v>26</v>
      </c>
      <c r="T23" s="325"/>
    </row>
    <row r="24" spans="1:26" ht="15" customHeight="1" x14ac:dyDescent="0.35">
      <c r="A24" s="750" t="s">
        <v>196</v>
      </c>
      <c r="B24" s="750"/>
      <c r="C24" s="750"/>
      <c r="D24" s="544"/>
      <c r="E24" s="544"/>
      <c r="F24" s="544"/>
      <c r="G24" s="544"/>
      <c r="H24" s="544"/>
      <c r="I24" s="544"/>
      <c r="J24" s="544"/>
      <c r="K24" s="544"/>
      <c r="L24" s="542"/>
      <c r="M24" s="544"/>
      <c r="N24" s="544"/>
      <c r="O24" s="544"/>
      <c r="P24" s="544"/>
      <c r="Q24" s="544"/>
      <c r="R24" s="544"/>
      <c r="S24" s="542"/>
      <c r="T24" s="111"/>
    </row>
    <row r="25" spans="1:26" ht="42" customHeight="1" x14ac:dyDescent="0.35">
      <c r="A25" s="384" t="s">
        <v>159</v>
      </c>
      <c r="B25" s="384" t="s">
        <v>160</v>
      </c>
      <c r="C25" s="385" t="s">
        <v>520</v>
      </c>
      <c r="D25" s="87" t="s">
        <v>146</v>
      </c>
      <c r="E25" s="87" t="s">
        <v>146</v>
      </c>
      <c r="F25" s="87" t="s">
        <v>146</v>
      </c>
      <c r="G25" s="87"/>
      <c r="H25" s="87"/>
      <c r="I25" s="87"/>
      <c r="J25" s="87" t="s">
        <v>163</v>
      </c>
      <c r="K25" s="87"/>
      <c r="L25" s="87"/>
      <c r="M25" s="87" t="s">
        <v>146</v>
      </c>
      <c r="N25" s="87"/>
      <c r="O25" s="87"/>
      <c r="P25" s="87"/>
      <c r="Q25" s="87" t="s">
        <v>146</v>
      </c>
      <c r="R25" s="87" t="s">
        <v>146</v>
      </c>
      <c r="S25" s="25"/>
      <c r="T25" s="65"/>
      <c r="Y25" s="327"/>
    </row>
    <row r="26" spans="1:26" ht="15" customHeight="1" x14ac:dyDescent="0.35">
      <c r="A26" s="749" t="s">
        <v>772</v>
      </c>
      <c r="B26" s="749"/>
      <c r="C26" s="749"/>
      <c r="D26" s="88">
        <v>26</v>
      </c>
      <c r="E26" s="483">
        <v>26</v>
      </c>
      <c r="F26" s="483">
        <v>26</v>
      </c>
      <c r="G26" s="88">
        <v>0</v>
      </c>
      <c r="H26" s="88">
        <v>0</v>
      </c>
      <c r="I26" s="88">
        <v>0</v>
      </c>
      <c r="J26" s="88">
        <v>12</v>
      </c>
      <c r="K26" s="88">
        <v>0</v>
      </c>
      <c r="L26" s="88">
        <v>0</v>
      </c>
      <c r="M26" s="88">
        <v>26</v>
      </c>
      <c r="N26" s="88">
        <v>0</v>
      </c>
      <c r="O26" s="88">
        <v>0</v>
      </c>
      <c r="P26" s="88">
        <v>0</v>
      </c>
      <c r="Q26" s="88">
        <v>26</v>
      </c>
      <c r="R26" s="88">
        <v>26</v>
      </c>
      <c r="S26" s="88">
        <v>0</v>
      </c>
      <c r="T26" s="325"/>
    </row>
    <row r="27" spans="1:26" ht="15" customHeight="1" x14ac:dyDescent="0.35">
      <c r="A27" s="750" t="s">
        <v>196</v>
      </c>
      <c r="B27" s="750"/>
      <c r="C27" s="750"/>
      <c r="D27" s="544"/>
      <c r="E27" s="544"/>
      <c r="F27" s="544"/>
      <c r="G27" s="544"/>
      <c r="H27" s="544"/>
      <c r="I27" s="544"/>
      <c r="J27" s="544"/>
      <c r="K27" s="544"/>
      <c r="L27" s="544"/>
      <c r="M27" s="544"/>
      <c r="N27" s="544"/>
      <c r="O27" s="544"/>
      <c r="P27" s="544"/>
      <c r="Q27" s="544"/>
      <c r="R27" s="544"/>
      <c r="S27" s="542"/>
      <c r="T27" s="111"/>
    </row>
    <row r="28" spans="1:26" ht="72.5" customHeight="1" x14ac:dyDescent="0.35">
      <c r="A28" s="34" t="s">
        <v>699</v>
      </c>
      <c r="B28" s="485" t="s">
        <v>161</v>
      </c>
      <c r="C28" s="294" t="s">
        <v>520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25"/>
      <c r="T28" s="65"/>
    </row>
    <row r="29" spans="1:26" ht="15" customHeight="1" x14ac:dyDescent="0.35">
      <c r="A29" s="749" t="s">
        <v>772</v>
      </c>
      <c r="B29" s="749"/>
      <c r="C29" s="749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101"/>
      <c r="T29" s="325"/>
    </row>
    <row r="30" spans="1:26" ht="15" customHeight="1" x14ac:dyDescent="0.35">
      <c r="A30" s="750" t="s">
        <v>196</v>
      </c>
      <c r="B30" s="750"/>
      <c r="C30" s="750"/>
      <c r="D30" s="544"/>
      <c r="E30" s="544"/>
      <c r="F30" s="544"/>
      <c r="G30" s="544"/>
      <c r="H30" s="544"/>
      <c r="I30" s="544"/>
      <c r="J30" s="544"/>
      <c r="K30" s="544"/>
      <c r="L30" s="544"/>
      <c r="M30" s="544"/>
      <c r="N30" s="544"/>
      <c r="O30" s="544"/>
      <c r="P30" s="544"/>
      <c r="Q30" s="544"/>
      <c r="R30" s="544"/>
      <c r="S30" s="542"/>
      <c r="T30" s="111"/>
    </row>
    <row r="31" spans="1:26" ht="69" customHeight="1" x14ac:dyDescent="0.35">
      <c r="A31" s="440" t="s">
        <v>700</v>
      </c>
      <c r="B31" s="485" t="s">
        <v>161</v>
      </c>
      <c r="C31" s="294" t="s">
        <v>520</v>
      </c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25"/>
      <c r="T31" s="65"/>
    </row>
    <row r="32" spans="1:26" ht="15" customHeight="1" x14ac:dyDescent="0.35">
      <c r="A32" s="749" t="s">
        <v>772</v>
      </c>
      <c r="B32" s="749"/>
      <c r="C32" s="749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101"/>
      <c r="T32" s="325"/>
    </row>
    <row r="33" spans="1:20" ht="15" customHeight="1" x14ac:dyDescent="0.35">
      <c r="A33" s="750" t="s">
        <v>196</v>
      </c>
      <c r="B33" s="750"/>
      <c r="C33" s="750"/>
      <c r="D33" s="544"/>
      <c r="E33" s="544"/>
      <c r="F33" s="544"/>
      <c r="G33" s="544"/>
      <c r="H33" s="544"/>
      <c r="I33" s="544"/>
      <c r="J33" s="544"/>
      <c r="K33" s="544"/>
      <c r="L33" s="544"/>
      <c r="M33" s="544"/>
      <c r="N33" s="544"/>
      <c r="O33" s="544"/>
      <c r="P33" s="544"/>
      <c r="Q33" s="544"/>
      <c r="R33" s="544"/>
      <c r="S33" s="542"/>
      <c r="T33" s="111"/>
    </row>
    <row r="34" spans="1:20" ht="37.5" customHeight="1" x14ac:dyDescent="0.35">
      <c r="A34" s="384" t="s">
        <v>162</v>
      </c>
      <c r="B34" s="384" t="s">
        <v>247</v>
      </c>
      <c r="C34" s="385" t="s">
        <v>520</v>
      </c>
      <c r="D34" s="87" t="s">
        <v>146</v>
      </c>
      <c r="E34" s="87" t="s">
        <v>608</v>
      </c>
      <c r="F34" s="87" t="s">
        <v>608</v>
      </c>
      <c r="G34" s="87" t="s">
        <v>146</v>
      </c>
      <c r="H34" s="87" t="s">
        <v>146</v>
      </c>
      <c r="I34" s="87" t="s">
        <v>146</v>
      </c>
      <c r="J34" s="87" t="s">
        <v>146</v>
      </c>
      <c r="K34" s="87" t="s">
        <v>567</v>
      </c>
      <c r="L34" s="87" t="s">
        <v>567</v>
      </c>
      <c r="M34" s="87" t="s">
        <v>146</v>
      </c>
      <c r="N34" s="87" t="s">
        <v>146</v>
      </c>
      <c r="O34" s="87"/>
      <c r="P34" s="31"/>
      <c r="Q34" s="31"/>
      <c r="R34" s="31"/>
      <c r="S34" s="25"/>
      <c r="T34" s="65"/>
    </row>
    <row r="35" spans="1:20" ht="15" customHeight="1" x14ac:dyDescent="0.35">
      <c r="A35" s="749" t="s">
        <v>772</v>
      </c>
      <c r="B35" s="749"/>
      <c r="C35" s="749"/>
      <c r="D35" s="88">
        <v>26</v>
      </c>
      <c r="E35" s="483">
        <v>26</v>
      </c>
      <c r="F35" s="483">
        <v>26</v>
      </c>
      <c r="G35" s="483">
        <v>26</v>
      </c>
      <c r="H35" s="483">
        <v>26</v>
      </c>
      <c r="I35" s="483">
        <v>26</v>
      </c>
      <c r="J35" s="483">
        <v>26</v>
      </c>
      <c r="K35" s="483">
        <v>52</v>
      </c>
      <c r="L35" s="483">
        <v>52</v>
      </c>
      <c r="M35" s="483">
        <v>26</v>
      </c>
      <c r="N35" s="483">
        <v>26</v>
      </c>
      <c r="O35" s="483">
        <v>0</v>
      </c>
      <c r="P35" s="483">
        <v>0</v>
      </c>
      <c r="Q35" s="483">
        <v>0</v>
      </c>
      <c r="R35" s="483">
        <v>0</v>
      </c>
      <c r="S35" s="483">
        <v>0</v>
      </c>
      <c r="T35" s="325"/>
    </row>
    <row r="36" spans="1:20" ht="15" customHeight="1" x14ac:dyDescent="0.35">
      <c r="A36" s="750" t="s">
        <v>196</v>
      </c>
      <c r="B36" s="750"/>
      <c r="C36" s="750"/>
      <c r="D36" s="544"/>
      <c r="E36" s="544"/>
      <c r="F36" s="544"/>
      <c r="G36" s="544"/>
      <c r="H36" s="544"/>
      <c r="I36" s="544"/>
      <c r="J36" s="544"/>
      <c r="K36" s="544"/>
      <c r="L36" s="542"/>
      <c r="M36" s="544"/>
      <c r="N36" s="544"/>
      <c r="O36" s="544"/>
      <c r="P36" s="544"/>
      <c r="Q36" s="544"/>
      <c r="R36" s="544"/>
      <c r="S36" s="542"/>
      <c r="T36" s="111"/>
    </row>
    <row r="37" spans="1:20" ht="43" customHeight="1" x14ac:dyDescent="0.35">
      <c r="A37" s="34" t="s">
        <v>516</v>
      </c>
      <c r="B37" s="485" t="s">
        <v>518</v>
      </c>
      <c r="C37" s="294" t="s">
        <v>520</v>
      </c>
      <c r="D37" s="31" t="s">
        <v>138</v>
      </c>
      <c r="E37" s="31" t="s">
        <v>138</v>
      </c>
      <c r="F37" s="31" t="s">
        <v>138</v>
      </c>
      <c r="G37" s="31" t="s">
        <v>138</v>
      </c>
      <c r="H37" s="31" t="s">
        <v>138</v>
      </c>
      <c r="I37" s="31"/>
      <c r="J37" s="31" t="s">
        <v>138</v>
      </c>
      <c r="K37" s="31"/>
      <c r="L37" s="31"/>
      <c r="M37" s="31" t="s">
        <v>138</v>
      </c>
      <c r="N37" s="31" t="s">
        <v>138</v>
      </c>
      <c r="O37" s="31"/>
      <c r="P37" s="31" t="s">
        <v>138</v>
      </c>
      <c r="Q37" s="31"/>
      <c r="R37" s="31"/>
      <c r="S37" s="25"/>
      <c r="T37" s="65"/>
    </row>
    <row r="38" spans="1:20" ht="15" customHeight="1" x14ac:dyDescent="0.35">
      <c r="A38" s="749" t="s">
        <v>772</v>
      </c>
      <c r="B38" s="749"/>
      <c r="C38" s="749"/>
      <c r="D38" s="88">
        <v>52</v>
      </c>
      <c r="E38" s="483">
        <v>52</v>
      </c>
      <c r="F38" s="483">
        <v>52</v>
      </c>
      <c r="G38" s="483">
        <v>52</v>
      </c>
      <c r="H38" s="483">
        <v>52</v>
      </c>
      <c r="I38" s="483"/>
      <c r="J38" s="483">
        <v>52</v>
      </c>
      <c r="K38" s="483"/>
      <c r="L38" s="483"/>
      <c r="M38" s="483">
        <v>52</v>
      </c>
      <c r="N38" s="483">
        <v>52</v>
      </c>
      <c r="O38" s="483"/>
      <c r="P38" s="483">
        <v>52</v>
      </c>
      <c r="Q38" s="483"/>
      <c r="R38" s="483"/>
      <c r="S38" s="483"/>
      <c r="T38" s="325"/>
    </row>
    <row r="39" spans="1:20" ht="15" customHeight="1" x14ac:dyDescent="0.35">
      <c r="A39" s="750" t="s">
        <v>196</v>
      </c>
      <c r="B39" s="750"/>
      <c r="C39" s="750"/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2"/>
      <c r="T39" s="111"/>
    </row>
    <row r="40" spans="1:20" ht="43.5" customHeight="1" x14ac:dyDescent="0.35">
      <c r="A40" s="34" t="s">
        <v>517</v>
      </c>
      <c r="B40" s="485" t="s">
        <v>563</v>
      </c>
      <c r="C40" s="294" t="s">
        <v>520</v>
      </c>
      <c r="D40" s="31" t="s">
        <v>138</v>
      </c>
      <c r="E40" s="31" t="s">
        <v>138</v>
      </c>
      <c r="F40" s="31" t="s">
        <v>138</v>
      </c>
      <c r="G40" s="31" t="s">
        <v>138</v>
      </c>
      <c r="H40" s="31" t="s">
        <v>138</v>
      </c>
      <c r="I40" s="31"/>
      <c r="J40" s="31" t="s">
        <v>138</v>
      </c>
      <c r="K40" s="31"/>
      <c r="L40" s="31"/>
      <c r="M40" s="31" t="s">
        <v>138</v>
      </c>
      <c r="N40" s="31" t="s">
        <v>138</v>
      </c>
      <c r="O40" s="31"/>
      <c r="P40" s="31" t="s">
        <v>138</v>
      </c>
      <c r="Q40" s="31"/>
      <c r="R40" s="31"/>
      <c r="S40" s="25"/>
      <c r="T40" s="65"/>
    </row>
    <row r="41" spans="1:20" ht="15" customHeight="1" x14ac:dyDescent="0.35">
      <c r="A41" s="749" t="s">
        <v>772</v>
      </c>
      <c r="B41" s="749"/>
      <c r="C41" s="749"/>
      <c r="D41" s="88">
        <v>52</v>
      </c>
      <c r="E41" s="483">
        <v>52</v>
      </c>
      <c r="F41" s="483">
        <v>52</v>
      </c>
      <c r="G41" s="483">
        <v>52</v>
      </c>
      <c r="H41" s="483">
        <v>52</v>
      </c>
      <c r="I41" s="483"/>
      <c r="J41" s="483">
        <v>52</v>
      </c>
      <c r="K41" s="483"/>
      <c r="L41" s="483"/>
      <c r="M41" s="483">
        <v>52</v>
      </c>
      <c r="N41" s="483">
        <v>52</v>
      </c>
      <c r="O41" s="483"/>
      <c r="P41" s="483">
        <v>52</v>
      </c>
      <c r="Q41" s="483"/>
      <c r="R41" s="483"/>
      <c r="S41" s="483"/>
      <c r="T41" s="325"/>
    </row>
    <row r="42" spans="1:20" ht="15" customHeight="1" x14ac:dyDescent="0.35">
      <c r="A42" s="750" t="s">
        <v>196</v>
      </c>
      <c r="B42" s="750"/>
      <c r="C42" s="750"/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2"/>
      <c r="T42" s="111"/>
    </row>
    <row r="43" spans="1:20" ht="42" customHeight="1" x14ac:dyDescent="0.35">
      <c r="A43" s="34" t="s">
        <v>602</v>
      </c>
      <c r="B43" s="485" t="s">
        <v>264</v>
      </c>
      <c r="C43" s="294" t="s">
        <v>520</v>
      </c>
      <c r="D43" s="31" t="s">
        <v>163</v>
      </c>
      <c r="E43" s="31" t="s">
        <v>163</v>
      </c>
      <c r="F43" s="31" t="s">
        <v>163</v>
      </c>
      <c r="G43" s="31"/>
      <c r="H43" s="31"/>
      <c r="I43" s="31" t="s">
        <v>163</v>
      </c>
      <c r="J43" s="31"/>
      <c r="K43" s="31" t="s">
        <v>163</v>
      </c>
      <c r="L43" s="31" t="s">
        <v>163</v>
      </c>
      <c r="M43" s="31"/>
      <c r="N43" s="31"/>
      <c r="O43" s="31"/>
      <c r="P43" s="31" t="s">
        <v>163</v>
      </c>
      <c r="Q43" s="31"/>
      <c r="R43" s="31"/>
      <c r="S43" s="25"/>
      <c r="T43" s="65"/>
    </row>
    <row r="44" spans="1:20" ht="15" customHeight="1" x14ac:dyDescent="0.35">
      <c r="A44" s="749" t="s">
        <v>772</v>
      </c>
      <c r="B44" s="749"/>
      <c r="C44" s="749"/>
      <c r="D44" s="88">
        <v>12</v>
      </c>
      <c r="E44" s="483">
        <v>12</v>
      </c>
      <c r="F44" s="483">
        <v>12</v>
      </c>
      <c r="G44" s="483">
        <v>0</v>
      </c>
      <c r="H44" s="483">
        <v>0</v>
      </c>
      <c r="I44" s="483">
        <v>12</v>
      </c>
      <c r="J44" s="483">
        <v>0</v>
      </c>
      <c r="K44" s="483">
        <v>12</v>
      </c>
      <c r="L44" s="483">
        <v>12</v>
      </c>
      <c r="M44" s="483">
        <v>0</v>
      </c>
      <c r="N44" s="483">
        <v>0</v>
      </c>
      <c r="O44" s="483">
        <v>0</v>
      </c>
      <c r="P44" s="483">
        <v>12</v>
      </c>
      <c r="Q44" s="483">
        <v>0</v>
      </c>
      <c r="R44" s="483">
        <v>0</v>
      </c>
      <c r="S44" s="483">
        <v>0</v>
      </c>
      <c r="T44" s="325"/>
    </row>
    <row r="45" spans="1:20" ht="15" customHeight="1" x14ac:dyDescent="0.35">
      <c r="A45" s="750" t="s">
        <v>196</v>
      </c>
      <c r="B45" s="750"/>
      <c r="C45" s="750"/>
      <c r="D45" s="544"/>
      <c r="E45" s="544"/>
      <c r="F45" s="544"/>
      <c r="G45" s="544"/>
      <c r="H45" s="544"/>
      <c r="I45" s="544"/>
      <c r="J45" s="544"/>
      <c r="K45" s="544"/>
      <c r="L45" s="542"/>
      <c r="M45" s="544"/>
      <c r="N45" s="544"/>
      <c r="O45" s="544"/>
      <c r="P45" s="544"/>
      <c r="Q45" s="544"/>
      <c r="R45" s="544"/>
      <c r="S45" s="542"/>
      <c r="T45" s="111"/>
    </row>
    <row r="46" spans="1:20" ht="42.65" customHeight="1" x14ac:dyDescent="0.35">
      <c r="A46" s="34" t="s">
        <v>603</v>
      </c>
      <c r="B46" s="485" t="s">
        <v>265</v>
      </c>
      <c r="C46" s="294" t="s">
        <v>520</v>
      </c>
      <c r="D46" s="31" t="s">
        <v>163</v>
      </c>
      <c r="E46" s="31" t="s">
        <v>163</v>
      </c>
      <c r="F46" s="31" t="s">
        <v>163</v>
      </c>
      <c r="G46" s="31"/>
      <c r="H46" s="31"/>
      <c r="I46" s="31" t="s">
        <v>163</v>
      </c>
      <c r="J46" s="31"/>
      <c r="K46" s="31" t="s">
        <v>163</v>
      </c>
      <c r="L46" s="31" t="s">
        <v>163</v>
      </c>
      <c r="M46" s="31"/>
      <c r="N46" s="31"/>
      <c r="O46" s="31"/>
      <c r="P46" s="31" t="s">
        <v>163</v>
      </c>
      <c r="Q46" s="31"/>
      <c r="R46" s="31"/>
      <c r="S46" s="25"/>
      <c r="T46" s="65"/>
    </row>
    <row r="47" spans="1:20" ht="15" customHeight="1" x14ac:dyDescent="0.35">
      <c r="A47" s="749" t="s">
        <v>772</v>
      </c>
      <c r="B47" s="749"/>
      <c r="C47" s="749"/>
      <c r="D47" s="88">
        <v>12</v>
      </c>
      <c r="E47" s="88">
        <v>12</v>
      </c>
      <c r="F47" s="88">
        <v>12</v>
      </c>
      <c r="G47" s="88">
        <v>0</v>
      </c>
      <c r="H47" s="88">
        <v>0</v>
      </c>
      <c r="I47" s="88">
        <v>12</v>
      </c>
      <c r="J47" s="88">
        <v>0</v>
      </c>
      <c r="K47" s="88">
        <v>12</v>
      </c>
      <c r="L47" s="88">
        <v>12</v>
      </c>
      <c r="M47" s="88">
        <v>0</v>
      </c>
      <c r="N47" s="88">
        <v>0</v>
      </c>
      <c r="O47" s="88">
        <v>0</v>
      </c>
      <c r="P47" s="88">
        <v>12</v>
      </c>
      <c r="Q47" s="88">
        <v>0</v>
      </c>
      <c r="R47" s="88">
        <v>0</v>
      </c>
      <c r="S47" s="88">
        <v>0</v>
      </c>
      <c r="T47" s="325"/>
    </row>
    <row r="48" spans="1:20" ht="15" customHeight="1" x14ac:dyDescent="0.35">
      <c r="A48" s="750" t="s">
        <v>196</v>
      </c>
      <c r="B48" s="750"/>
      <c r="C48" s="750"/>
      <c r="D48" s="544"/>
      <c r="E48" s="544"/>
      <c r="F48" s="544"/>
      <c r="G48" s="544"/>
      <c r="H48" s="544"/>
      <c r="I48" s="544"/>
      <c r="J48" s="544"/>
      <c r="K48" s="544"/>
      <c r="L48" s="542"/>
      <c r="M48" s="544"/>
      <c r="N48" s="544"/>
      <c r="O48" s="544"/>
      <c r="P48" s="544"/>
      <c r="Q48" s="544"/>
      <c r="R48" s="544"/>
      <c r="S48" s="542"/>
      <c r="T48" s="111"/>
    </row>
    <row r="49" spans="1:21" ht="39.65" customHeight="1" x14ac:dyDescent="0.35">
      <c r="A49" s="34" t="s">
        <v>604</v>
      </c>
      <c r="B49" s="485" t="s">
        <v>266</v>
      </c>
      <c r="C49" s="294" t="s">
        <v>520</v>
      </c>
      <c r="D49" s="31" t="s">
        <v>163</v>
      </c>
      <c r="E49" s="31" t="s">
        <v>163</v>
      </c>
      <c r="F49" s="31" t="s">
        <v>163</v>
      </c>
      <c r="G49" s="31"/>
      <c r="H49" s="31"/>
      <c r="I49" s="31" t="s">
        <v>163</v>
      </c>
      <c r="J49" s="31"/>
      <c r="K49" s="31" t="s">
        <v>163</v>
      </c>
      <c r="L49" s="31" t="s">
        <v>163</v>
      </c>
      <c r="M49" s="31"/>
      <c r="N49" s="31"/>
      <c r="O49" s="31"/>
      <c r="P49" s="31" t="s">
        <v>163</v>
      </c>
      <c r="Q49" s="31"/>
      <c r="R49" s="31"/>
      <c r="S49" s="25"/>
      <c r="T49" s="65"/>
    </row>
    <row r="50" spans="1:21" ht="15" customHeight="1" x14ac:dyDescent="0.35">
      <c r="A50" s="749" t="s">
        <v>772</v>
      </c>
      <c r="B50" s="749"/>
      <c r="C50" s="749"/>
      <c r="D50" s="88">
        <v>12</v>
      </c>
      <c r="E50" s="88">
        <v>12</v>
      </c>
      <c r="F50" s="88">
        <v>12</v>
      </c>
      <c r="G50" s="88">
        <v>0</v>
      </c>
      <c r="H50" s="88">
        <v>0</v>
      </c>
      <c r="I50" s="88">
        <v>12</v>
      </c>
      <c r="J50" s="88">
        <v>0</v>
      </c>
      <c r="K50" s="88">
        <v>12</v>
      </c>
      <c r="L50" s="88">
        <v>12</v>
      </c>
      <c r="M50" s="88">
        <v>0</v>
      </c>
      <c r="N50" s="88">
        <v>0</v>
      </c>
      <c r="O50" s="88">
        <v>0</v>
      </c>
      <c r="P50" s="88">
        <v>12</v>
      </c>
      <c r="Q50" s="88">
        <v>0</v>
      </c>
      <c r="R50" s="88">
        <v>0</v>
      </c>
      <c r="S50" s="88">
        <v>0</v>
      </c>
      <c r="T50" s="325"/>
    </row>
    <row r="51" spans="1:21" ht="15" customHeight="1" x14ac:dyDescent="0.35">
      <c r="A51" s="750" t="s">
        <v>196</v>
      </c>
      <c r="B51" s="750"/>
      <c r="C51" s="750"/>
      <c r="D51" s="544"/>
      <c r="E51" s="544"/>
      <c r="F51" s="544"/>
      <c r="G51" s="544"/>
      <c r="H51" s="544"/>
      <c r="I51" s="544"/>
      <c r="J51" s="544"/>
      <c r="K51" s="544"/>
      <c r="L51" s="542"/>
      <c r="M51" s="544"/>
      <c r="N51" s="544"/>
      <c r="O51" s="544"/>
      <c r="P51" s="544"/>
      <c r="Q51" s="544"/>
      <c r="R51" s="544"/>
      <c r="S51" s="542"/>
      <c r="T51" s="111"/>
    </row>
    <row r="52" spans="1:21" ht="43.5" customHeight="1" x14ac:dyDescent="0.35">
      <c r="A52" s="384" t="s">
        <v>605</v>
      </c>
      <c r="B52" s="384" t="s">
        <v>267</v>
      </c>
      <c r="C52" s="385" t="s">
        <v>520</v>
      </c>
      <c r="D52" s="180" t="s">
        <v>146</v>
      </c>
      <c r="E52" s="180" t="s">
        <v>146</v>
      </c>
      <c r="F52" s="180" t="s">
        <v>146</v>
      </c>
      <c r="G52" s="180" t="s">
        <v>146</v>
      </c>
      <c r="H52" s="180" t="s">
        <v>146</v>
      </c>
      <c r="I52" s="180" t="s">
        <v>146</v>
      </c>
      <c r="J52" s="180"/>
      <c r="K52" s="180" t="s">
        <v>146</v>
      </c>
      <c r="L52" s="180" t="s">
        <v>146</v>
      </c>
      <c r="M52" s="180"/>
      <c r="N52" s="180"/>
      <c r="O52" s="180"/>
      <c r="P52" s="180" t="s">
        <v>146</v>
      </c>
      <c r="Q52" s="180"/>
      <c r="R52" s="25"/>
      <c r="S52" s="25"/>
      <c r="T52" s="65"/>
    </row>
    <row r="53" spans="1:21" ht="15" customHeight="1" x14ac:dyDescent="0.35">
      <c r="A53" s="749" t="s">
        <v>772</v>
      </c>
      <c r="B53" s="749"/>
      <c r="C53" s="749"/>
      <c r="D53" s="101">
        <v>26</v>
      </c>
      <c r="E53" s="101">
        <v>26</v>
      </c>
      <c r="F53" s="101">
        <v>26</v>
      </c>
      <c r="G53" s="101">
        <v>26</v>
      </c>
      <c r="H53" s="101">
        <v>26</v>
      </c>
      <c r="I53" s="101">
        <v>26</v>
      </c>
      <c r="J53" s="101">
        <v>0</v>
      </c>
      <c r="K53" s="101">
        <v>26</v>
      </c>
      <c r="L53" s="101">
        <v>26</v>
      </c>
      <c r="M53" s="101">
        <v>0</v>
      </c>
      <c r="N53" s="101">
        <v>0</v>
      </c>
      <c r="O53" s="101">
        <v>0</v>
      </c>
      <c r="P53" s="101">
        <v>26</v>
      </c>
      <c r="Q53" s="101">
        <v>0</v>
      </c>
      <c r="R53" s="101">
        <v>0</v>
      </c>
      <c r="S53" s="101">
        <v>0</v>
      </c>
      <c r="T53" s="325"/>
    </row>
    <row r="54" spans="1:21" ht="15" customHeight="1" x14ac:dyDescent="0.35">
      <c r="A54" s="750" t="s">
        <v>196</v>
      </c>
      <c r="B54" s="750"/>
      <c r="C54" s="750"/>
      <c r="D54" s="542"/>
      <c r="E54" s="542"/>
      <c r="F54" s="542"/>
      <c r="G54" s="542"/>
      <c r="H54" s="542"/>
      <c r="I54" s="542"/>
      <c r="J54" s="542"/>
      <c r="K54" s="542"/>
      <c r="L54" s="542"/>
      <c r="M54" s="542"/>
      <c r="N54" s="542"/>
      <c r="O54" s="542"/>
      <c r="P54" s="542"/>
      <c r="Q54" s="542"/>
      <c r="R54" s="542"/>
      <c r="S54" s="542"/>
      <c r="T54" s="111"/>
    </row>
    <row r="55" spans="1:21" ht="44.5" customHeight="1" x14ac:dyDescent="0.35">
      <c r="A55" s="34" t="s">
        <v>605</v>
      </c>
      <c r="B55" s="485" t="s">
        <v>268</v>
      </c>
      <c r="C55" s="294" t="s">
        <v>606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25"/>
      <c r="T55" s="65"/>
    </row>
    <row r="56" spans="1:21" ht="15" customHeight="1" x14ac:dyDescent="0.35">
      <c r="A56" s="749" t="s">
        <v>772</v>
      </c>
      <c r="B56" s="749"/>
      <c r="C56" s="749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101"/>
      <c r="T56" s="325"/>
    </row>
    <row r="57" spans="1:21" ht="15" customHeight="1" x14ac:dyDescent="0.35">
      <c r="A57" s="750" t="s">
        <v>196</v>
      </c>
      <c r="B57" s="750"/>
      <c r="C57" s="750"/>
      <c r="D57" s="544"/>
      <c r="E57" s="544"/>
      <c r="F57" s="544"/>
      <c r="G57" s="544"/>
      <c r="H57" s="544"/>
      <c r="I57" s="544"/>
      <c r="J57" s="544"/>
      <c r="K57" s="544"/>
      <c r="L57" s="544"/>
      <c r="M57" s="544"/>
      <c r="N57" s="544"/>
      <c r="O57" s="544"/>
      <c r="P57" s="544"/>
      <c r="Q57" s="544"/>
      <c r="R57" s="544"/>
      <c r="S57" s="542"/>
      <c r="T57" s="111"/>
    </row>
    <row r="58" spans="1:21" ht="74.5" customHeight="1" x14ac:dyDescent="0.35">
      <c r="A58" s="276" t="s">
        <v>605</v>
      </c>
      <c r="B58" s="485" t="s">
        <v>246</v>
      </c>
      <c r="C58" s="273" t="s">
        <v>521</v>
      </c>
      <c r="D58" s="273" t="s">
        <v>156</v>
      </c>
      <c r="E58" s="273" t="s">
        <v>156</v>
      </c>
      <c r="F58" s="273" t="s">
        <v>156</v>
      </c>
      <c r="G58" s="273"/>
      <c r="H58" s="273"/>
      <c r="I58" s="273" t="s">
        <v>156</v>
      </c>
      <c r="J58" s="273"/>
      <c r="K58" s="273" t="s">
        <v>156</v>
      </c>
      <c r="L58" s="273" t="s">
        <v>156</v>
      </c>
      <c r="M58" s="273"/>
      <c r="N58" s="273"/>
      <c r="O58" s="273"/>
      <c r="P58" s="273" t="s">
        <v>156</v>
      </c>
      <c r="Q58" s="273"/>
      <c r="R58" s="273"/>
      <c r="S58" s="25"/>
      <c r="T58" s="65"/>
    </row>
    <row r="59" spans="1:21" ht="15" customHeight="1" x14ac:dyDescent="0.35">
      <c r="A59" s="749" t="s">
        <v>772</v>
      </c>
      <c r="B59" s="749"/>
      <c r="C59" s="749"/>
      <c r="D59" s="88">
        <v>2</v>
      </c>
      <c r="E59" s="483">
        <v>2</v>
      </c>
      <c r="F59" s="483">
        <v>2</v>
      </c>
      <c r="G59" s="483">
        <v>0</v>
      </c>
      <c r="H59" s="483">
        <v>0</v>
      </c>
      <c r="I59" s="483">
        <v>2</v>
      </c>
      <c r="J59" s="483">
        <v>0</v>
      </c>
      <c r="K59" s="483">
        <v>2</v>
      </c>
      <c r="L59" s="483">
        <v>2</v>
      </c>
      <c r="M59" s="483">
        <v>0</v>
      </c>
      <c r="N59" s="483">
        <v>0</v>
      </c>
      <c r="O59" s="483">
        <v>0</v>
      </c>
      <c r="P59" s="483">
        <v>2</v>
      </c>
      <c r="Q59" s="483">
        <v>0</v>
      </c>
      <c r="R59" s="483">
        <v>0</v>
      </c>
      <c r="S59" s="483">
        <v>0</v>
      </c>
      <c r="T59" s="325"/>
    </row>
    <row r="60" spans="1:21" ht="15" customHeight="1" x14ac:dyDescent="0.35">
      <c r="A60" s="750" t="s">
        <v>196</v>
      </c>
      <c r="B60" s="750"/>
      <c r="C60" s="750"/>
      <c r="D60" s="544"/>
      <c r="E60" s="544"/>
      <c r="F60" s="544"/>
      <c r="G60" s="544"/>
      <c r="H60" s="544"/>
      <c r="I60" s="544"/>
      <c r="J60" s="544"/>
      <c r="K60" s="544"/>
      <c r="L60" s="542"/>
      <c r="M60" s="544"/>
      <c r="N60" s="544"/>
      <c r="O60" s="544"/>
      <c r="P60" s="544"/>
      <c r="Q60" s="544"/>
      <c r="R60" s="544"/>
      <c r="S60" s="542"/>
      <c r="T60" s="111"/>
    </row>
    <row r="61" spans="1:21" ht="56" customHeight="1" x14ac:dyDescent="0.35">
      <c r="A61" s="34" t="s">
        <v>269</v>
      </c>
      <c r="B61" s="485" t="s">
        <v>270</v>
      </c>
      <c r="C61" s="294" t="s">
        <v>520</v>
      </c>
      <c r="D61" s="31" t="s">
        <v>163</v>
      </c>
      <c r="E61" s="31" t="s">
        <v>163</v>
      </c>
      <c r="F61" s="31" t="s">
        <v>163</v>
      </c>
      <c r="G61" s="31"/>
      <c r="H61" s="31"/>
      <c r="I61" s="31"/>
      <c r="J61" s="31"/>
      <c r="K61" s="31" t="s">
        <v>163</v>
      </c>
      <c r="L61" s="31"/>
      <c r="M61" s="31"/>
      <c r="N61" s="31"/>
      <c r="O61" s="31"/>
      <c r="P61" s="31" t="s">
        <v>163</v>
      </c>
      <c r="Q61" s="31"/>
      <c r="R61" s="31"/>
      <c r="S61" s="25"/>
      <c r="T61" s="65"/>
    </row>
    <row r="62" spans="1:21" ht="15" customHeight="1" x14ac:dyDescent="0.35">
      <c r="A62" s="749" t="s">
        <v>772</v>
      </c>
      <c r="B62" s="749"/>
      <c r="C62" s="749"/>
      <c r="D62" s="88">
        <v>12</v>
      </c>
      <c r="E62" s="483">
        <v>12</v>
      </c>
      <c r="F62" s="483">
        <v>12</v>
      </c>
      <c r="G62" s="483">
        <v>0</v>
      </c>
      <c r="H62" s="483">
        <v>0</v>
      </c>
      <c r="I62" s="483">
        <v>0</v>
      </c>
      <c r="J62" s="483">
        <v>0</v>
      </c>
      <c r="K62" s="483">
        <v>12</v>
      </c>
      <c r="L62" s="483">
        <v>0</v>
      </c>
      <c r="M62" s="483">
        <v>0</v>
      </c>
      <c r="N62" s="483">
        <v>0</v>
      </c>
      <c r="O62" s="483">
        <v>0</v>
      </c>
      <c r="P62" s="483">
        <v>12</v>
      </c>
      <c r="Q62" s="483">
        <v>0</v>
      </c>
      <c r="R62" s="483">
        <v>0</v>
      </c>
      <c r="S62" s="483">
        <v>0</v>
      </c>
      <c r="T62" s="325"/>
    </row>
    <row r="63" spans="1:21" ht="15" customHeight="1" x14ac:dyDescent="0.35">
      <c r="A63" s="750" t="s">
        <v>196</v>
      </c>
      <c r="B63" s="750"/>
      <c r="C63" s="750"/>
      <c r="D63" s="544"/>
      <c r="E63" s="544"/>
      <c r="F63" s="544"/>
      <c r="G63" s="544"/>
      <c r="H63" s="544"/>
      <c r="I63" s="544"/>
      <c r="J63" s="544"/>
      <c r="K63" s="544"/>
      <c r="L63" s="544"/>
      <c r="M63" s="544"/>
      <c r="N63" s="544"/>
      <c r="O63" s="544"/>
      <c r="P63" s="544"/>
      <c r="Q63" s="544"/>
      <c r="R63" s="544"/>
      <c r="S63" s="542"/>
      <c r="T63" s="111"/>
    </row>
    <row r="64" spans="1:21" ht="39" customHeight="1" x14ac:dyDescent="0.35">
      <c r="A64" s="34" t="s">
        <v>164</v>
      </c>
      <c r="B64" s="485" t="s">
        <v>165</v>
      </c>
      <c r="C64" s="294" t="s">
        <v>520</v>
      </c>
      <c r="D64" s="31" t="s">
        <v>163</v>
      </c>
      <c r="E64" s="31" t="s">
        <v>163</v>
      </c>
      <c r="F64" s="31" t="s">
        <v>163</v>
      </c>
      <c r="G64" s="31"/>
      <c r="H64" s="31"/>
      <c r="I64" s="31"/>
      <c r="J64" s="31"/>
      <c r="K64" s="31" t="s">
        <v>163</v>
      </c>
      <c r="L64" s="31"/>
      <c r="M64" s="31" t="s">
        <v>163</v>
      </c>
      <c r="N64" s="31" t="s">
        <v>163</v>
      </c>
      <c r="O64" s="31" t="s">
        <v>163</v>
      </c>
      <c r="P64" s="31" t="s">
        <v>163</v>
      </c>
      <c r="Q64" s="31"/>
      <c r="R64" s="31"/>
      <c r="S64" s="25"/>
      <c r="T64" s="65"/>
      <c r="U64" s="58"/>
    </row>
    <row r="65" spans="1:21" ht="15" customHeight="1" x14ac:dyDescent="0.35">
      <c r="A65" s="749" t="s">
        <v>772</v>
      </c>
      <c r="B65" s="749"/>
      <c r="C65" s="749"/>
      <c r="D65" s="88">
        <v>12</v>
      </c>
      <c r="E65" s="483">
        <v>12</v>
      </c>
      <c r="F65" s="483">
        <v>12</v>
      </c>
      <c r="G65" s="483">
        <v>0</v>
      </c>
      <c r="H65" s="483">
        <v>0</v>
      </c>
      <c r="I65" s="483">
        <v>0</v>
      </c>
      <c r="J65" s="483">
        <v>0</v>
      </c>
      <c r="K65" s="483">
        <v>12</v>
      </c>
      <c r="L65" s="483">
        <v>0</v>
      </c>
      <c r="M65" s="483">
        <v>12</v>
      </c>
      <c r="N65" s="483">
        <v>12</v>
      </c>
      <c r="O65" s="483">
        <v>12</v>
      </c>
      <c r="P65" s="483">
        <v>12</v>
      </c>
      <c r="Q65" s="483">
        <v>0</v>
      </c>
      <c r="R65" s="483">
        <v>0</v>
      </c>
      <c r="S65" s="483">
        <v>0</v>
      </c>
      <c r="T65" s="325"/>
    </row>
    <row r="66" spans="1:21" ht="15" customHeight="1" x14ac:dyDescent="0.35">
      <c r="A66" s="750" t="s">
        <v>196</v>
      </c>
      <c r="B66" s="750"/>
      <c r="C66" s="750"/>
      <c r="D66" s="544"/>
      <c r="E66" s="544"/>
      <c r="F66" s="544"/>
      <c r="G66" s="544"/>
      <c r="H66" s="544"/>
      <c r="I66" s="544"/>
      <c r="J66" s="544"/>
      <c r="K66" s="544"/>
      <c r="L66" s="544"/>
      <c r="M66" s="544"/>
      <c r="N66" s="544"/>
      <c r="O66" s="544"/>
      <c r="P66" s="544"/>
      <c r="Q66" s="544"/>
      <c r="R66" s="544"/>
      <c r="S66" s="542"/>
      <c r="T66" s="111"/>
    </row>
    <row r="67" spans="1:21" ht="42" customHeight="1" x14ac:dyDescent="0.35">
      <c r="A67" s="34" t="s">
        <v>271</v>
      </c>
      <c r="B67" s="485" t="s">
        <v>272</v>
      </c>
      <c r="C67" s="294" t="s">
        <v>520</v>
      </c>
      <c r="D67" s="31" t="s">
        <v>163</v>
      </c>
      <c r="E67" s="31" t="s">
        <v>163</v>
      </c>
      <c r="F67" s="31" t="s">
        <v>163</v>
      </c>
      <c r="G67" s="31"/>
      <c r="H67" s="31"/>
      <c r="I67" s="31"/>
      <c r="J67" s="31"/>
      <c r="K67" s="31"/>
      <c r="L67" s="31"/>
      <c r="M67" s="31" t="s">
        <v>163</v>
      </c>
      <c r="N67" s="31" t="s">
        <v>163</v>
      </c>
      <c r="O67" s="31" t="s">
        <v>163</v>
      </c>
      <c r="P67" s="31" t="s">
        <v>163</v>
      </c>
      <c r="Q67" s="31"/>
      <c r="R67" s="31"/>
      <c r="S67" s="25"/>
      <c r="T67" s="65"/>
      <c r="U67" s="50"/>
    </row>
    <row r="68" spans="1:21" ht="15" customHeight="1" x14ac:dyDescent="0.35">
      <c r="A68" s="749" t="s">
        <v>772</v>
      </c>
      <c r="B68" s="749"/>
      <c r="C68" s="749"/>
      <c r="D68" s="88">
        <v>12</v>
      </c>
      <c r="E68" s="88">
        <v>12</v>
      </c>
      <c r="F68" s="88">
        <v>12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12</v>
      </c>
      <c r="N68" s="88">
        <v>12</v>
      </c>
      <c r="O68" s="88">
        <v>12</v>
      </c>
      <c r="P68" s="88">
        <v>12</v>
      </c>
      <c r="Q68" s="88">
        <v>0</v>
      </c>
      <c r="R68" s="88">
        <v>0</v>
      </c>
      <c r="S68" s="88">
        <v>0</v>
      </c>
      <c r="T68" s="325"/>
    </row>
    <row r="69" spans="1:21" ht="15" customHeight="1" x14ac:dyDescent="0.35">
      <c r="A69" s="750" t="s">
        <v>196</v>
      </c>
      <c r="B69" s="750"/>
      <c r="C69" s="750"/>
      <c r="D69" s="544"/>
      <c r="E69" s="544"/>
      <c r="F69" s="544"/>
      <c r="G69" s="544"/>
      <c r="H69" s="544"/>
      <c r="I69" s="544"/>
      <c r="J69" s="544"/>
      <c r="K69" s="544"/>
      <c r="L69" s="544"/>
      <c r="M69" s="544"/>
      <c r="N69" s="544"/>
      <c r="O69" s="544"/>
      <c r="P69" s="544"/>
      <c r="Q69" s="544"/>
      <c r="R69" s="544"/>
      <c r="S69" s="542"/>
      <c r="T69" s="111"/>
    </row>
    <row r="70" spans="1:21" ht="42.65" customHeight="1" x14ac:dyDescent="0.35">
      <c r="A70" s="34" t="s">
        <v>248</v>
      </c>
      <c r="B70" s="485" t="s">
        <v>166</v>
      </c>
      <c r="C70" s="294" t="s">
        <v>520</v>
      </c>
      <c r="D70" s="31" t="s">
        <v>163</v>
      </c>
      <c r="E70" s="31" t="s">
        <v>163</v>
      </c>
      <c r="F70" s="31" t="s">
        <v>163</v>
      </c>
      <c r="G70" s="31"/>
      <c r="H70" s="31"/>
      <c r="I70" s="31"/>
      <c r="J70" s="31"/>
      <c r="K70" s="31" t="s">
        <v>163</v>
      </c>
      <c r="L70" s="31"/>
      <c r="M70" s="31" t="s">
        <v>163</v>
      </c>
      <c r="N70" s="31" t="s">
        <v>163</v>
      </c>
      <c r="O70" s="31" t="s">
        <v>163</v>
      </c>
      <c r="P70" s="31" t="s">
        <v>163</v>
      </c>
      <c r="Q70" s="31"/>
      <c r="R70" s="31"/>
      <c r="S70" s="25"/>
      <c r="T70" s="65"/>
    </row>
    <row r="71" spans="1:21" ht="15" customHeight="1" x14ac:dyDescent="0.35">
      <c r="A71" s="749" t="s">
        <v>772</v>
      </c>
      <c r="B71" s="749"/>
      <c r="C71" s="749"/>
      <c r="D71" s="88">
        <v>12</v>
      </c>
      <c r="E71" s="88">
        <v>12</v>
      </c>
      <c r="F71" s="88">
        <v>12</v>
      </c>
      <c r="G71" s="88">
        <v>0</v>
      </c>
      <c r="H71" s="88">
        <v>0</v>
      </c>
      <c r="I71" s="88">
        <v>0</v>
      </c>
      <c r="J71" s="88">
        <v>0</v>
      </c>
      <c r="K71" s="88">
        <v>12</v>
      </c>
      <c r="L71" s="88">
        <v>0</v>
      </c>
      <c r="M71" s="88">
        <v>12</v>
      </c>
      <c r="N71" s="88">
        <v>12</v>
      </c>
      <c r="O71" s="88">
        <v>12</v>
      </c>
      <c r="P71" s="88">
        <v>12</v>
      </c>
      <c r="Q71" s="88">
        <v>0</v>
      </c>
      <c r="R71" s="88">
        <v>0</v>
      </c>
      <c r="S71" s="88">
        <v>0</v>
      </c>
      <c r="T71" s="325"/>
    </row>
    <row r="72" spans="1:21" ht="15" customHeight="1" x14ac:dyDescent="0.35">
      <c r="A72" s="750" t="s">
        <v>196</v>
      </c>
      <c r="B72" s="750"/>
      <c r="C72" s="750"/>
      <c r="D72" s="544"/>
      <c r="E72" s="544"/>
      <c r="F72" s="544"/>
      <c r="G72" s="544"/>
      <c r="H72" s="544"/>
      <c r="I72" s="544"/>
      <c r="J72" s="544"/>
      <c r="K72" s="544"/>
      <c r="L72" s="544"/>
      <c r="M72" s="544"/>
      <c r="N72" s="544"/>
      <c r="O72" s="544"/>
      <c r="P72" s="544"/>
      <c r="Q72" s="544"/>
      <c r="R72" s="544"/>
      <c r="S72" s="542"/>
      <c r="T72" s="111"/>
    </row>
    <row r="73" spans="1:21" ht="34.5" customHeight="1" x14ac:dyDescent="0.35">
      <c r="A73" s="34" t="s">
        <v>248</v>
      </c>
      <c r="B73" s="485" t="s">
        <v>167</v>
      </c>
      <c r="C73" s="294" t="s">
        <v>520</v>
      </c>
      <c r="D73" s="31" t="s">
        <v>163</v>
      </c>
      <c r="E73" s="31" t="s">
        <v>163</v>
      </c>
      <c r="F73" s="31" t="s">
        <v>163</v>
      </c>
      <c r="G73" s="31"/>
      <c r="H73" s="31"/>
      <c r="I73" s="31"/>
      <c r="J73" s="31"/>
      <c r="K73" s="31" t="s">
        <v>163</v>
      </c>
      <c r="L73" s="31"/>
      <c r="M73" s="31" t="s">
        <v>163</v>
      </c>
      <c r="N73" s="31" t="s">
        <v>163</v>
      </c>
      <c r="O73" s="31" t="s">
        <v>163</v>
      </c>
      <c r="P73" s="31" t="s">
        <v>163</v>
      </c>
      <c r="Q73" s="31"/>
      <c r="R73" s="31"/>
      <c r="S73" s="25"/>
      <c r="T73" s="65"/>
    </row>
    <row r="74" spans="1:21" ht="15" customHeight="1" x14ac:dyDescent="0.35">
      <c r="A74" s="749" t="s">
        <v>772</v>
      </c>
      <c r="B74" s="749"/>
      <c r="C74" s="749"/>
      <c r="D74" s="88">
        <v>12</v>
      </c>
      <c r="E74" s="88">
        <v>12</v>
      </c>
      <c r="F74" s="88">
        <v>12</v>
      </c>
      <c r="G74" s="88">
        <v>0</v>
      </c>
      <c r="H74" s="88">
        <v>0</v>
      </c>
      <c r="I74" s="88">
        <v>0</v>
      </c>
      <c r="J74" s="88">
        <v>0</v>
      </c>
      <c r="K74" s="88">
        <v>12</v>
      </c>
      <c r="L74" s="88">
        <v>0</v>
      </c>
      <c r="M74" s="88">
        <v>12</v>
      </c>
      <c r="N74" s="88">
        <v>12</v>
      </c>
      <c r="O74" s="88">
        <v>12</v>
      </c>
      <c r="P74" s="88">
        <v>12</v>
      </c>
      <c r="Q74" s="88">
        <v>0</v>
      </c>
      <c r="R74" s="88">
        <v>0</v>
      </c>
      <c r="S74" s="88">
        <v>0</v>
      </c>
      <c r="T74" s="325"/>
    </row>
    <row r="75" spans="1:21" ht="15" customHeight="1" x14ac:dyDescent="0.35">
      <c r="A75" s="750" t="s">
        <v>196</v>
      </c>
      <c r="B75" s="750"/>
      <c r="C75" s="750"/>
      <c r="D75" s="544"/>
      <c r="E75" s="544"/>
      <c r="F75" s="544"/>
      <c r="G75" s="544"/>
      <c r="H75" s="544"/>
      <c r="I75" s="544"/>
      <c r="J75" s="544"/>
      <c r="K75" s="544"/>
      <c r="L75" s="544"/>
      <c r="M75" s="544"/>
      <c r="N75" s="544"/>
      <c r="O75" s="544"/>
      <c r="P75" s="544"/>
      <c r="Q75" s="544"/>
      <c r="R75" s="544"/>
      <c r="S75" s="542"/>
      <c r="T75" s="111"/>
    </row>
    <row r="76" spans="1:21" ht="37.5" customHeight="1" x14ac:dyDescent="0.35">
      <c r="A76" s="34" t="s">
        <v>248</v>
      </c>
      <c r="B76" s="485" t="s">
        <v>168</v>
      </c>
      <c r="C76" s="294" t="s">
        <v>520</v>
      </c>
      <c r="D76" s="31" t="s">
        <v>169</v>
      </c>
      <c r="E76" s="31" t="s">
        <v>169</v>
      </c>
      <c r="F76" s="31" t="s">
        <v>169</v>
      </c>
      <c r="G76" s="31"/>
      <c r="H76" s="31"/>
      <c r="I76" s="31"/>
      <c r="J76" s="31"/>
      <c r="K76" s="31" t="s">
        <v>169</v>
      </c>
      <c r="L76" s="31"/>
      <c r="M76" s="31" t="s">
        <v>169</v>
      </c>
      <c r="N76" s="31" t="s">
        <v>169</v>
      </c>
      <c r="O76" s="31" t="s">
        <v>169</v>
      </c>
      <c r="P76" s="31" t="s">
        <v>169</v>
      </c>
      <c r="Q76" s="31"/>
      <c r="R76" s="31"/>
      <c r="S76" s="25"/>
      <c r="T76" s="65"/>
    </row>
    <row r="77" spans="1:21" ht="15" customHeight="1" x14ac:dyDescent="0.35">
      <c r="A77" s="749" t="s">
        <v>772</v>
      </c>
      <c r="B77" s="749"/>
      <c r="C77" s="749"/>
      <c r="D77" s="88">
        <v>4</v>
      </c>
      <c r="E77" s="483">
        <v>4</v>
      </c>
      <c r="F77" s="483">
        <v>4</v>
      </c>
      <c r="G77" s="483">
        <v>0</v>
      </c>
      <c r="H77" s="483">
        <v>0</v>
      </c>
      <c r="I77" s="483">
        <v>0</v>
      </c>
      <c r="J77" s="483">
        <v>0</v>
      </c>
      <c r="K77" s="483">
        <v>4</v>
      </c>
      <c r="L77" s="483">
        <v>0</v>
      </c>
      <c r="M77" s="483">
        <v>4</v>
      </c>
      <c r="N77" s="483">
        <v>4</v>
      </c>
      <c r="O77" s="483">
        <v>4</v>
      </c>
      <c r="P77" s="483">
        <v>4</v>
      </c>
      <c r="Q77" s="483">
        <v>0</v>
      </c>
      <c r="R77" s="483">
        <v>0</v>
      </c>
      <c r="S77" s="483">
        <v>0</v>
      </c>
      <c r="T77" s="325"/>
    </row>
    <row r="78" spans="1:21" ht="15" customHeight="1" x14ac:dyDescent="0.35">
      <c r="A78" s="750" t="s">
        <v>196</v>
      </c>
      <c r="B78" s="750"/>
      <c r="C78" s="750"/>
      <c r="D78" s="544"/>
      <c r="E78" s="544"/>
      <c r="F78" s="544"/>
      <c r="G78" s="544"/>
      <c r="H78" s="544"/>
      <c r="I78" s="544"/>
      <c r="J78" s="544"/>
      <c r="K78" s="544"/>
      <c r="L78" s="544"/>
      <c r="M78" s="544"/>
      <c r="N78" s="544"/>
      <c r="O78" s="544"/>
      <c r="P78" s="544"/>
      <c r="Q78" s="544"/>
      <c r="R78" s="544"/>
      <c r="S78" s="542"/>
      <c r="T78" s="111"/>
    </row>
    <row r="79" spans="1:21" ht="36" customHeight="1" x14ac:dyDescent="0.35">
      <c r="A79" s="34" t="s">
        <v>170</v>
      </c>
      <c r="B79" s="485" t="s">
        <v>171</v>
      </c>
      <c r="C79" s="294" t="s">
        <v>520</v>
      </c>
      <c r="D79" s="31" t="s">
        <v>163</v>
      </c>
      <c r="E79" s="31" t="s">
        <v>163</v>
      </c>
      <c r="F79" s="31" t="s">
        <v>163</v>
      </c>
      <c r="G79" s="31"/>
      <c r="H79" s="31"/>
      <c r="I79" s="31"/>
      <c r="J79" s="31"/>
      <c r="K79" s="31" t="s">
        <v>163</v>
      </c>
      <c r="L79" s="31"/>
      <c r="M79" s="31" t="s">
        <v>163</v>
      </c>
      <c r="N79" s="31" t="s">
        <v>163</v>
      </c>
      <c r="O79" s="31" t="s">
        <v>163</v>
      </c>
      <c r="P79" s="31" t="s">
        <v>163</v>
      </c>
      <c r="Q79" s="31"/>
      <c r="R79" s="31"/>
      <c r="S79" s="25" t="s">
        <v>163</v>
      </c>
      <c r="T79" s="65"/>
    </row>
    <row r="80" spans="1:21" ht="15" customHeight="1" x14ac:dyDescent="0.35">
      <c r="A80" s="749" t="s">
        <v>772</v>
      </c>
      <c r="B80" s="749"/>
      <c r="C80" s="749"/>
      <c r="D80" s="88">
        <v>12</v>
      </c>
      <c r="E80" s="88">
        <v>12</v>
      </c>
      <c r="F80" s="88">
        <v>12</v>
      </c>
      <c r="G80" s="88">
        <v>0</v>
      </c>
      <c r="H80" s="88">
        <v>0</v>
      </c>
      <c r="I80" s="88">
        <v>0</v>
      </c>
      <c r="J80" s="88">
        <v>0</v>
      </c>
      <c r="K80" s="88">
        <v>12</v>
      </c>
      <c r="L80" s="88">
        <v>0</v>
      </c>
      <c r="M80" s="88">
        <v>12</v>
      </c>
      <c r="N80" s="88">
        <v>12</v>
      </c>
      <c r="O80" s="88">
        <v>12</v>
      </c>
      <c r="P80" s="88">
        <v>12</v>
      </c>
      <c r="Q80" s="88">
        <v>0</v>
      </c>
      <c r="R80" s="88">
        <v>0</v>
      </c>
      <c r="S80" s="88">
        <v>12</v>
      </c>
      <c r="T80" s="325"/>
    </row>
    <row r="81" spans="1:23" ht="15" customHeight="1" x14ac:dyDescent="0.35">
      <c r="A81" s="750" t="s">
        <v>196</v>
      </c>
      <c r="B81" s="750"/>
      <c r="C81" s="750"/>
      <c r="D81" s="544"/>
      <c r="E81" s="544"/>
      <c r="F81" s="544"/>
      <c r="G81" s="544"/>
      <c r="H81" s="544"/>
      <c r="I81" s="544"/>
      <c r="J81" s="544"/>
      <c r="K81" s="544"/>
      <c r="L81" s="544"/>
      <c r="M81" s="544"/>
      <c r="N81" s="544"/>
      <c r="O81" s="544"/>
      <c r="P81" s="544"/>
      <c r="Q81" s="544"/>
      <c r="R81" s="544"/>
      <c r="S81" s="542"/>
      <c r="T81" s="111"/>
    </row>
    <row r="82" spans="1:23" ht="66.5" customHeight="1" x14ac:dyDescent="0.35">
      <c r="A82" s="363" t="s">
        <v>701</v>
      </c>
      <c r="B82" s="485" t="s">
        <v>247</v>
      </c>
      <c r="C82" s="294" t="s">
        <v>520</v>
      </c>
      <c r="D82" s="31" t="s">
        <v>163</v>
      </c>
      <c r="E82" s="31" t="s">
        <v>163</v>
      </c>
      <c r="F82" s="31" t="s">
        <v>163</v>
      </c>
      <c r="G82" s="31"/>
      <c r="H82" s="31"/>
      <c r="I82" s="31"/>
      <c r="J82" s="31"/>
      <c r="K82" s="31" t="s">
        <v>568</v>
      </c>
      <c r="L82" s="31"/>
      <c r="M82" s="31" t="s">
        <v>163</v>
      </c>
      <c r="N82" s="31" t="s">
        <v>163</v>
      </c>
      <c r="O82" s="31" t="s">
        <v>163</v>
      </c>
      <c r="P82" s="31" t="s">
        <v>163</v>
      </c>
      <c r="Q82" s="31"/>
      <c r="R82" s="31"/>
      <c r="S82" s="25"/>
      <c r="T82" s="65"/>
    </row>
    <row r="83" spans="1:23" ht="15" customHeight="1" x14ac:dyDescent="0.35">
      <c r="A83" s="749" t="s">
        <v>772</v>
      </c>
      <c r="B83" s="749"/>
      <c r="C83" s="749"/>
      <c r="D83" s="88">
        <v>12</v>
      </c>
      <c r="E83" s="88">
        <v>12</v>
      </c>
      <c r="F83" s="88">
        <v>12</v>
      </c>
      <c r="G83" s="88">
        <v>0</v>
      </c>
      <c r="H83" s="88">
        <v>0</v>
      </c>
      <c r="I83" s="88">
        <v>0</v>
      </c>
      <c r="J83" s="88">
        <v>0</v>
      </c>
      <c r="K83" s="88">
        <v>12</v>
      </c>
      <c r="L83" s="88">
        <v>0</v>
      </c>
      <c r="M83" s="88">
        <v>12</v>
      </c>
      <c r="N83" s="88">
        <v>12</v>
      </c>
      <c r="O83" s="88">
        <v>12</v>
      </c>
      <c r="P83" s="88">
        <v>12</v>
      </c>
      <c r="Q83" s="88">
        <v>0</v>
      </c>
      <c r="R83" s="88">
        <v>0</v>
      </c>
      <c r="S83" s="88">
        <v>0</v>
      </c>
      <c r="T83" s="325"/>
    </row>
    <row r="84" spans="1:23" ht="15" customHeight="1" x14ac:dyDescent="0.35">
      <c r="A84" s="750" t="s">
        <v>196</v>
      </c>
      <c r="B84" s="750"/>
      <c r="C84" s="750"/>
      <c r="D84" s="544"/>
      <c r="E84" s="544"/>
      <c r="F84" s="544"/>
      <c r="G84" s="544"/>
      <c r="H84" s="544"/>
      <c r="I84" s="544"/>
      <c r="J84" s="544"/>
      <c r="K84" s="544"/>
      <c r="L84" s="544"/>
      <c r="M84" s="544"/>
      <c r="N84" s="544"/>
      <c r="O84" s="544"/>
      <c r="P84" s="544"/>
      <c r="Q84" s="544"/>
      <c r="R84" s="544"/>
      <c r="S84" s="542"/>
      <c r="T84" s="111"/>
    </row>
    <row r="85" spans="1:23" ht="36.5" customHeight="1" x14ac:dyDescent="0.35">
      <c r="A85" s="34" t="s">
        <v>172</v>
      </c>
      <c r="B85" s="485" t="s">
        <v>273</v>
      </c>
      <c r="C85" s="294" t="s">
        <v>520</v>
      </c>
      <c r="D85" s="31" t="s">
        <v>163</v>
      </c>
      <c r="E85" s="31" t="s">
        <v>163</v>
      </c>
      <c r="F85" s="31" t="s">
        <v>163</v>
      </c>
      <c r="G85" s="31"/>
      <c r="H85" s="31"/>
      <c r="I85" s="31"/>
      <c r="J85" s="31"/>
      <c r="K85" s="31"/>
      <c r="L85" s="31"/>
      <c r="M85" s="31" t="s">
        <v>163</v>
      </c>
      <c r="N85" s="31"/>
      <c r="O85" s="31" t="s">
        <v>163</v>
      </c>
      <c r="P85" s="31" t="s">
        <v>163</v>
      </c>
      <c r="Q85" s="31"/>
      <c r="R85" s="31"/>
      <c r="S85" s="25"/>
      <c r="T85" s="65"/>
      <c r="W85" s="327"/>
    </row>
    <row r="86" spans="1:23" ht="15" customHeight="1" x14ac:dyDescent="0.35">
      <c r="A86" s="749" t="s">
        <v>772</v>
      </c>
      <c r="B86" s="749"/>
      <c r="C86" s="749"/>
      <c r="D86" s="88">
        <v>12</v>
      </c>
      <c r="E86" s="88">
        <v>12</v>
      </c>
      <c r="F86" s="88">
        <v>12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12</v>
      </c>
      <c r="N86" s="88">
        <v>0</v>
      </c>
      <c r="O86" s="88">
        <v>12</v>
      </c>
      <c r="P86" s="88">
        <v>12</v>
      </c>
      <c r="Q86" s="88">
        <v>0</v>
      </c>
      <c r="R86" s="88">
        <v>0</v>
      </c>
      <c r="S86" s="88">
        <v>0</v>
      </c>
      <c r="T86" s="325"/>
    </row>
    <row r="87" spans="1:23" ht="15" customHeight="1" x14ac:dyDescent="0.35">
      <c r="A87" s="750" t="s">
        <v>196</v>
      </c>
      <c r="B87" s="750"/>
      <c r="C87" s="750"/>
      <c r="D87" s="544"/>
      <c r="E87" s="544"/>
      <c r="F87" s="544"/>
      <c r="G87" s="544"/>
      <c r="H87" s="544"/>
      <c r="I87" s="544"/>
      <c r="J87" s="544"/>
      <c r="K87" s="544"/>
      <c r="L87" s="544"/>
      <c r="M87" s="544"/>
      <c r="N87" s="544"/>
      <c r="O87" s="544"/>
      <c r="P87" s="544"/>
      <c r="Q87" s="544"/>
      <c r="R87" s="544"/>
      <c r="S87" s="542"/>
      <c r="T87" s="111"/>
    </row>
    <row r="88" spans="1:23" ht="41.5" customHeight="1" x14ac:dyDescent="0.35">
      <c r="A88" s="34" t="s">
        <v>702</v>
      </c>
      <c r="B88" s="485" t="s">
        <v>173</v>
      </c>
      <c r="C88" s="294" t="s">
        <v>520</v>
      </c>
      <c r="D88" s="31" t="s">
        <v>163</v>
      </c>
      <c r="E88" s="31" t="s">
        <v>163</v>
      </c>
      <c r="F88" s="31"/>
      <c r="G88" s="31"/>
      <c r="H88" s="31"/>
      <c r="I88" s="31"/>
      <c r="J88" s="31" t="s">
        <v>163</v>
      </c>
      <c r="K88" s="31" t="s">
        <v>163</v>
      </c>
      <c r="L88" s="31" t="s">
        <v>163</v>
      </c>
      <c r="M88" s="31"/>
      <c r="N88" s="31"/>
      <c r="O88" s="31"/>
      <c r="P88" s="31"/>
      <c r="Q88" s="31"/>
      <c r="R88" s="31"/>
      <c r="S88" s="25"/>
      <c r="T88" s="65"/>
    </row>
    <row r="89" spans="1:23" ht="15" customHeight="1" x14ac:dyDescent="0.35">
      <c r="A89" s="749" t="s">
        <v>772</v>
      </c>
      <c r="B89" s="749"/>
      <c r="C89" s="749"/>
      <c r="D89" s="88">
        <v>12</v>
      </c>
      <c r="E89" s="88">
        <v>12</v>
      </c>
      <c r="F89" s="88">
        <v>0</v>
      </c>
      <c r="G89" s="88">
        <v>0</v>
      </c>
      <c r="H89" s="88">
        <v>0</v>
      </c>
      <c r="I89" s="88">
        <v>0</v>
      </c>
      <c r="J89" s="483">
        <v>12</v>
      </c>
      <c r="K89" s="88">
        <v>12</v>
      </c>
      <c r="L89" s="483">
        <v>12</v>
      </c>
      <c r="M89" s="88">
        <v>0</v>
      </c>
      <c r="N89" s="88">
        <v>0</v>
      </c>
      <c r="O89" s="88">
        <v>0</v>
      </c>
      <c r="P89" s="88">
        <v>0</v>
      </c>
      <c r="Q89" s="88">
        <v>0</v>
      </c>
      <c r="R89" s="88">
        <v>0</v>
      </c>
      <c r="S89" s="88">
        <v>0</v>
      </c>
      <c r="T89" s="325"/>
    </row>
    <row r="90" spans="1:23" ht="15" customHeight="1" x14ac:dyDescent="0.35">
      <c r="A90" s="750" t="s">
        <v>196</v>
      </c>
      <c r="B90" s="750"/>
      <c r="C90" s="750"/>
      <c r="D90" s="544"/>
      <c r="E90" s="544"/>
      <c r="F90" s="544"/>
      <c r="G90" s="544"/>
      <c r="H90" s="544"/>
      <c r="I90" s="544"/>
      <c r="J90" s="544"/>
      <c r="K90" s="544"/>
      <c r="L90" s="544"/>
      <c r="M90" s="544"/>
      <c r="N90" s="544"/>
      <c r="O90" s="544"/>
      <c r="P90" s="544"/>
      <c r="Q90" s="544"/>
      <c r="R90" s="544"/>
      <c r="S90" s="542"/>
      <c r="T90" s="111"/>
    </row>
    <row r="91" spans="1:23" ht="76.5" customHeight="1" x14ac:dyDescent="0.35">
      <c r="A91" s="440" t="s">
        <v>702</v>
      </c>
      <c r="B91" s="485" t="s">
        <v>522</v>
      </c>
      <c r="C91" s="273" t="s">
        <v>521</v>
      </c>
      <c r="D91" s="273" t="s">
        <v>156</v>
      </c>
      <c r="E91" s="273" t="s">
        <v>156</v>
      </c>
      <c r="F91" s="273"/>
      <c r="G91" s="273"/>
      <c r="H91" s="273"/>
      <c r="I91" s="273"/>
      <c r="J91" s="273" t="s">
        <v>156</v>
      </c>
      <c r="K91" s="273" t="s">
        <v>156</v>
      </c>
      <c r="L91" s="273" t="s">
        <v>156</v>
      </c>
      <c r="M91" s="273"/>
      <c r="N91" s="273"/>
      <c r="O91" s="273"/>
      <c r="P91" s="273"/>
      <c r="Q91" s="273"/>
      <c r="R91" s="273"/>
      <c r="S91" s="25"/>
      <c r="T91" s="65"/>
    </row>
    <row r="92" spans="1:23" ht="15" customHeight="1" x14ac:dyDescent="0.35">
      <c r="A92" s="749" t="s">
        <v>772</v>
      </c>
      <c r="B92" s="749"/>
      <c r="C92" s="749"/>
      <c r="D92" s="88">
        <v>2</v>
      </c>
      <c r="E92" s="483">
        <v>2</v>
      </c>
      <c r="F92" s="483">
        <v>0</v>
      </c>
      <c r="G92" s="483">
        <v>0</v>
      </c>
      <c r="H92" s="483">
        <v>0</v>
      </c>
      <c r="I92" s="483">
        <v>0</v>
      </c>
      <c r="J92" s="483">
        <v>2</v>
      </c>
      <c r="K92" s="483">
        <v>2</v>
      </c>
      <c r="L92" s="483">
        <v>2</v>
      </c>
      <c r="M92" s="483">
        <v>0</v>
      </c>
      <c r="N92" s="483">
        <v>0</v>
      </c>
      <c r="O92" s="483">
        <v>0</v>
      </c>
      <c r="P92" s="483">
        <v>0</v>
      </c>
      <c r="Q92" s="483">
        <v>0</v>
      </c>
      <c r="R92" s="483">
        <v>0</v>
      </c>
      <c r="S92" s="483">
        <v>0</v>
      </c>
      <c r="T92" s="325"/>
    </row>
    <row r="93" spans="1:23" ht="15" customHeight="1" x14ac:dyDescent="0.35">
      <c r="A93" s="750" t="s">
        <v>196</v>
      </c>
      <c r="B93" s="750"/>
      <c r="C93" s="750"/>
      <c r="D93" s="544"/>
      <c r="E93" s="544"/>
      <c r="F93" s="544"/>
      <c r="G93" s="544"/>
      <c r="H93" s="544"/>
      <c r="I93" s="544"/>
      <c r="J93" s="544"/>
      <c r="K93" s="544"/>
      <c r="L93" s="544"/>
      <c r="M93" s="544"/>
      <c r="N93" s="544"/>
      <c r="O93" s="544"/>
      <c r="P93" s="544"/>
      <c r="Q93" s="544"/>
      <c r="R93" s="544"/>
      <c r="S93" s="542"/>
      <c r="T93" s="111"/>
    </row>
    <row r="94" spans="1:23" ht="28" customHeight="1" x14ac:dyDescent="0.35">
      <c r="A94" s="615" t="s">
        <v>788</v>
      </c>
      <c r="B94" s="616"/>
      <c r="C94" s="617"/>
      <c r="D94" s="101">
        <v>446</v>
      </c>
      <c r="E94" s="101">
        <v>470</v>
      </c>
      <c r="F94" s="101">
        <v>432</v>
      </c>
      <c r="G94" s="101">
        <v>156</v>
      </c>
      <c r="H94" s="101">
        <v>156</v>
      </c>
      <c r="I94" s="101">
        <v>176</v>
      </c>
      <c r="J94" s="101">
        <v>242</v>
      </c>
      <c r="K94" s="101">
        <v>344</v>
      </c>
      <c r="L94" s="101">
        <v>268</v>
      </c>
      <c r="M94" s="101">
        <v>356</v>
      </c>
      <c r="N94" s="101">
        <v>206</v>
      </c>
      <c r="O94" s="101">
        <v>122</v>
      </c>
      <c r="P94" s="101">
        <v>302</v>
      </c>
      <c r="Q94" s="101">
        <v>26</v>
      </c>
      <c r="R94" s="101">
        <v>26</v>
      </c>
      <c r="S94" s="101">
        <v>38</v>
      </c>
      <c r="T94" s="289">
        <f t="shared" ref="T94:T95" si="0">SUM(D94:S94)</f>
        <v>3766</v>
      </c>
      <c r="U94" s="395"/>
      <c r="V94" s="515"/>
      <c r="W94" s="373"/>
    </row>
    <row r="95" spans="1:23" ht="25.5" customHeight="1" x14ac:dyDescent="0.35">
      <c r="A95" s="576" t="s">
        <v>789</v>
      </c>
      <c r="B95" s="597"/>
      <c r="C95" s="577"/>
      <c r="D95" s="114">
        <f t="shared" ref="D95:S95" si="1">SUM(D92*D93,D89*D90,D86*D87,D83*D84,D80*D81,D77*D78,D74*D75,D71*D72,D68*D69,D65*D66,D62*D63,D59*D60,D56*D57,D53*D54,D50*D51,D47*D48,D44*D45,D41*D42,D38*D39,D35*D36,D32*D33,D29*D30,D26*D27,D23*D24,D20*D21,D17*D18,D14*D15,D11*D12,D8*D9,D5*D6)</f>
        <v>0</v>
      </c>
      <c r="E95" s="114">
        <f t="shared" si="1"/>
        <v>0</v>
      </c>
      <c r="F95" s="114">
        <f t="shared" si="1"/>
        <v>0</v>
      </c>
      <c r="G95" s="114">
        <f t="shared" si="1"/>
        <v>0</v>
      </c>
      <c r="H95" s="114">
        <f t="shared" si="1"/>
        <v>0</v>
      </c>
      <c r="I95" s="114">
        <f t="shared" si="1"/>
        <v>0</v>
      </c>
      <c r="J95" s="114">
        <f t="shared" si="1"/>
        <v>0</v>
      </c>
      <c r="K95" s="114">
        <f t="shared" si="1"/>
        <v>0</v>
      </c>
      <c r="L95" s="114">
        <f t="shared" si="1"/>
        <v>0</v>
      </c>
      <c r="M95" s="114">
        <f t="shared" si="1"/>
        <v>0</v>
      </c>
      <c r="N95" s="114">
        <f t="shared" si="1"/>
        <v>0</v>
      </c>
      <c r="O95" s="114">
        <f t="shared" si="1"/>
        <v>0</v>
      </c>
      <c r="P95" s="114">
        <f t="shared" si="1"/>
        <v>0</v>
      </c>
      <c r="Q95" s="114">
        <f t="shared" si="1"/>
        <v>0</v>
      </c>
      <c r="R95" s="114">
        <f t="shared" si="1"/>
        <v>0</v>
      </c>
      <c r="S95" s="114">
        <f t="shared" si="1"/>
        <v>0</v>
      </c>
      <c r="T95" s="290">
        <f t="shared" si="0"/>
        <v>0</v>
      </c>
      <c r="U95" s="395"/>
      <c r="V95" s="516"/>
    </row>
    <row r="96" spans="1:23" ht="77.5" customHeight="1" x14ac:dyDescent="0.35">
      <c r="A96" s="32" t="s">
        <v>0</v>
      </c>
      <c r="B96" s="438" t="s">
        <v>696</v>
      </c>
      <c r="C96" s="274" t="s">
        <v>438</v>
      </c>
      <c r="D96" s="60" t="s">
        <v>252</v>
      </c>
      <c r="E96" s="60" t="s">
        <v>2</v>
      </c>
      <c r="F96" s="60" t="s">
        <v>253</v>
      </c>
      <c r="G96" s="60" t="s">
        <v>254</v>
      </c>
      <c r="H96" s="60" t="s">
        <v>255</v>
      </c>
      <c r="I96" s="60" t="s">
        <v>256</v>
      </c>
      <c r="J96" s="60" t="s">
        <v>257</v>
      </c>
      <c r="K96" s="60" t="s">
        <v>274</v>
      </c>
      <c r="L96" s="60" t="s">
        <v>258</v>
      </c>
      <c r="M96" s="60" t="s">
        <v>36</v>
      </c>
      <c r="N96" s="60" t="s">
        <v>133</v>
      </c>
      <c r="O96" s="60" t="s">
        <v>259</v>
      </c>
      <c r="P96" s="60" t="s">
        <v>260</v>
      </c>
      <c r="Q96" s="60" t="s">
        <v>261</v>
      </c>
      <c r="R96" s="60" t="s">
        <v>77</v>
      </c>
      <c r="S96" s="369" t="s">
        <v>153</v>
      </c>
      <c r="T96" s="326"/>
    </row>
    <row r="97" spans="1:21" s="14" customFormat="1" ht="41" customHeight="1" x14ac:dyDescent="0.35">
      <c r="A97" s="31" t="s">
        <v>402</v>
      </c>
      <c r="B97" s="33" t="s">
        <v>659</v>
      </c>
      <c r="C97" s="437" t="s">
        <v>535</v>
      </c>
      <c r="D97" s="565" t="s">
        <v>275</v>
      </c>
      <c r="E97" s="565"/>
      <c r="F97" s="565"/>
      <c r="G97" s="565"/>
      <c r="H97" s="565"/>
      <c r="I97" s="565"/>
      <c r="J97" s="565"/>
      <c r="K97" s="565"/>
      <c r="L97" s="565"/>
      <c r="M97" s="565"/>
      <c r="N97" s="565"/>
      <c r="O97" s="565"/>
      <c r="P97" s="565"/>
      <c r="Q97" s="565"/>
      <c r="R97" s="565"/>
      <c r="S97" s="565"/>
      <c r="T97" s="65"/>
      <c r="U97" s="52"/>
    </row>
    <row r="98" spans="1:21" ht="17" customHeight="1" x14ac:dyDescent="0.35">
      <c r="A98" s="615" t="s">
        <v>779</v>
      </c>
      <c r="B98" s="616"/>
      <c r="C98" s="617"/>
      <c r="D98" s="429">
        <v>89</v>
      </c>
      <c r="E98" s="429">
        <v>89</v>
      </c>
      <c r="F98" s="429">
        <v>88</v>
      </c>
      <c r="G98" s="429">
        <v>13</v>
      </c>
      <c r="H98" s="429">
        <v>13</v>
      </c>
      <c r="I98" s="429">
        <v>62</v>
      </c>
      <c r="J98" s="429">
        <v>50</v>
      </c>
      <c r="K98" s="429">
        <v>51</v>
      </c>
      <c r="L98" s="429">
        <v>51</v>
      </c>
      <c r="M98" s="429">
        <v>76</v>
      </c>
      <c r="N98" s="429">
        <v>13</v>
      </c>
      <c r="O98" s="429">
        <v>13</v>
      </c>
      <c r="P98" s="429">
        <v>27</v>
      </c>
      <c r="Q98" s="429">
        <v>1</v>
      </c>
      <c r="R98" s="429">
        <v>1</v>
      </c>
      <c r="S98" s="429">
        <v>13</v>
      </c>
      <c r="T98" s="41">
        <f>SUM(D98:S98)</f>
        <v>650</v>
      </c>
    </row>
    <row r="99" spans="1:21" ht="17" customHeight="1" x14ac:dyDescent="0.35">
      <c r="A99" s="567" t="s">
        <v>196</v>
      </c>
      <c r="B99" s="567"/>
      <c r="C99" s="567"/>
      <c r="D99" s="544"/>
      <c r="E99" s="544"/>
      <c r="F99" s="544"/>
      <c r="G99" s="544"/>
      <c r="H99" s="544"/>
      <c r="I99" s="544"/>
      <c r="J99" s="544"/>
      <c r="K99" s="544"/>
      <c r="L99" s="544"/>
      <c r="M99" s="544"/>
      <c r="N99" s="544"/>
      <c r="O99" s="544"/>
      <c r="P99" s="544"/>
      <c r="Q99" s="544"/>
      <c r="R99" s="544"/>
      <c r="S99" s="542"/>
      <c r="T99" s="111"/>
    </row>
    <row r="100" spans="1:21" ht="17" customHeight="1" x14ac:dyDescent="0.35">
      <c r="A100" s="576" t="s">
        <v>787</v>
      </c>
      <c r="B100" s="597"/>
      <c r="C100" s="577"/>
      <c r="D100" s="292">
        <f>D99*D98</f>
        <v>0</v>
      </c>
      <c r="E100" s="292">
        <f t="shared" ref="E100:S100" si="2">E99*E98</f>
        <v>0</v>
      </c>
      <c r="F100" s="292">
        <f t="shared" si="2"/>
        <v>0</v>
      </c>
      <c r="G100" s="292">
        <f t="shared" si="2"/>
        <v>0</v>
      </c>
      <c r="H100" s="292">
        <f t="shared" si="2"/>
        <v>0</v>
      </c>
      <c r="I100" s="292">
        <f t="shared" si="2"/>
        <v>0</v>
      </c>
      <c r="J100" s="292">
        <f t="shared" si="2"/>
        <v>0</v>
      </c>
      <c r="K100" s="292">
        <f t="shared" si="2"/>
        <v>0</v>
      </c>
      <c r="L100" s="292">
        <f t="shared" si="2"/>
        <v>0</v>
      </c>
      <c r="M100" s="292">
        <f t="shared" si="2"/>
        <v>0</v>
      </c>
      <c r="N100" s="292">
        <f t="shared" si="2"/>
        <v>0</v>
      </c>
      <c r="O100" s="292">
        <f t="shared" si="2"/>
        <v>0</v>
      </c>
      <c r="P100" s="292">
        <f t="shared" si="2"/>
        <v>0</v>
      </c>
      <c r="Q100" s="292">
        <f t="shared" si="2"/>
        <v>0</v>
      </c>
      <c r="R100" s="292">
        <f t="shared" si="2"/>
        <v>0</v>
      </c>
      <c r="S100" s="292">
        <f t="shared" si="2"/>
        <v>0</v>
      </c>
      <c r="T100" s="112">
        <f>SUM(D100:S100)</f>
        <v>0</v>
      </c>
      <c r="U100" s="396"/>
    </row>
    <row r="101" spans="1:21" ht="18.649999999999999" customHeight="1" x14ac:dyDescent="0.35">
      <c r="A101" s="43" t="s">
        <v>845</v>
      </c>
      <c r="B101" s="48"/>
      <c r="C101" s="29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29"/>
    </row>
    <row r="102" spans="1:21" x14ac:dyDescent="0.35">
      <c r="A102" s="329" t="s">
        <v>564</v>
      </c>
      <c r="B102" s="48"/>
      <c r="C102" s="29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29"/>
    </row>
    <row r="103" spans="1:21" x14ac:dyDescent="0.35">
      <c r="A103" s="329" t="s">
        <v>565</v>
      </c>
      <c r="B103" s="48"/>
      <c r="C103" s="295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</row>
    <row r="104" spans="1:21" ht="13.5" customHeight="1" x14ac:dyDescent="0.35">
      <c r="A104" s="3" t="s">
        <v>660</v>
      </c>
      <c r="B104" s="48"/>
      <c r="C104" s="29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29"/>
    </row>
    <row r="105" spans="1:21" x14ac:dyDescent="0.35">
      <c r="A105" s="48"/>
      <c r="B105" s="48"/>
      <c r="C105" s="29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29"/>
    </row>
    <row r="106" spans="1:21" ht="25.5" customHeight="1" x14ac:dyDescent="0.35">
      <c r="A106" s="48"/>
      <c r="B106" s="48"/>
      <c r="C106" s="29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29"/>
    </row>
    <row r="107" spans="1:21" x14ac:dyDescent="0.35">
      <c r="A107" s="48"/>
      <c r="B107" s="48"/>
      <c r="C107" s="29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29"/>
    </row>
    <row r="108" spans="1:21" x14ac:dyDescent="0.35">
      <c r="A108" s="42"/>
      <c r="B108" s="4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269"/>
    </row>
    <row r="109" spans="1:21" ht="60" customHeight="1" x14ac:dyDescent="0.35">
      <c r="A109" s="53"/>
      <c r="B109" s="11"/>
      <c r="C109" s="11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69"/>
    </row>
    <row r="110" spans="1:21" ht="29.5" customHeight="1" x14ac:dyDescent="0.35">
      <c r="A110" s="59"/>
      <c r="B110" s="57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370"/>
    </row>
    <row r="111" spans="1:21" ht="23.5" customHeight="1" x14ac:dyDescent="0.35">
      <c r="A111" s="59"/>
      <c r="B111" s="57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370"/>
    </row>
    <row r="112" spans="1:21" s="13" customFormat="1" x14ac:dyDescent="0.35">
      <c r="A112" s="42"/>
      <c r="B112" s="4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269"/>
      <c r="T112" s="63"/>
      <c r="U112" s="54"/>
    </row>
    <row r="113" spans="1:19" ht="15.5" x14ac:dyDescent="0.35">
      <c r="A113" s="55"/>
      <c r="B113" s="47"/>
      <c r="C113" s="47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69"/>
    </row>
  </sheetData>
  <autoFilter ref="A1:T104" xr:uid="{00000000-0001-0000-1000-000000000000}"/>
  <mergeCells count="71">
    <mergeCell ref="A65:C65"/>
    <mergeCell ref="A62:C62"/>
    <mergeCell ref="A77:C77"/>
    <mergeCell ref="A75:C75"/>
    <mergeCell ref="A81:C81"/>
    <mergeCell ref="A72:C72"/>
    <mergeCell ref="A41:C41"/>
    <mergeCell ref="A39:C39"/>
    <mergeCell ref="A48:C48"/>
    <mergeCell ref="A51:C51"/>
    <mergeCell ref="A54:C54"/>
    <mergeCell ref="A42:C42"/>
    <mergeCell ref="A50:C50"/>
    <mergeCell ref="D97:S97"/>
    <mergeCell ref="A95:C95"/>
    <mergeCell ref="A74:C74"/>
    <mergeCell ref="A71:C71"/>
    <mergeCell ref="A92:C92"/>
    <mergeCell ref="A89:C89"/>
    <mergeCell ref="A78:C78"/>
    <mergeCell ref="A84:C84"/>
    <mergeCell ref="A87:C87"/>
    <mergeCell ref="A90:C90"/>
    <mergeCell ref="A86:C86"/>
    <mergeCell ref="A94:C94"/>
    <mergeCell ref="A93:C93"/>
    <mergeCell ref="A83:C83"/>
    <mergeCell ref="T2:T3"/>
    <mergeCell ref="A2:A3"/>
    <mergeCell ref="B2:B3"/>
    <mergeCell ref="D2:S2"/>
    <mergeCell ref="C2:C3"/>
    <mergeCell ref="A24:C24"/>
    <mergeCell ref="A27:C27"/>
    <mergeCell ref="A21:C21"/>
    <mergeCell ref="A11:C11"/>
    <mergeCell ref="A30:C30"/>
    <mergeCell ref="A15:C15"/>
    <mergeCell ref="A26:C26"/>
    <mergeCell ref="A33:C33"/>
    <mergeCell ref="A38:C38"/>
    <mergeCell ref="A17:C17"/>
    <mergeCell ref="A5:C5"/>
    <mergeCell ref="A6:C6"/>
    <mergeCell ref="A9:C9"/>
    <mergeCell ref="A36:C36"/>
    <mergeCell ref="A35:C35"/>
    <mergeCell ref="A32:C32"/>
    <mergeCell ref="A29:C29"/>
    <mergeCell ref="A23:C23"/>
    <mergeCell ref="A14:C14"/>
    <mergeCell ref="A18:C18"/>
    <mergeCell ref="A8:C8"/>
    <mergeCell ref="A20:C20"/>
    <mergeCell ref="A12:C12"/>
    <mergeCell ref="A100:C100"/>
    <mergeCell ref="A99:C99"/>
    <mergeCell ref="A98:C98"/>
    <mergeCell ref="A47:C47"/>
    <mergeCell ref="A44:C44"/>
    <mergeCell ref="A63:C63"/>
    <mergeCell ref="A45:C45"/>
    <mergeCell ref="A59:C59"/>
    <mergeCell ref="A60:C60"/>
    <mergeCell ref="A56:C56"/>
    <mergeCell ref="A53:C53"/>
    <mergeCell ref="A80:C80"/>
    <mergeCell ref="A66:C66"/>
    <mergeCell ref="A69:C69"/>
    <mergeCell ref="A68:C68"/>
    <mergeCell ref="A57:C5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113"/>
  <sheetViews>
    <sheetView zoomScale="80" zoomScaleNormal="80" workbookViewId="0">
      <pane ySplit="3" topLeftCell="A4" activePane="bottomLeft" state="frozen"/>
      <selection pane="bottomLeft" activeCell="H105" sqref="H105"/>
    </sheetView>
  </sheetViews>
  <sheetFormatPr defaultRowHeight="14.5" x14ac:dyDescent="0.35"/>
  <cols>
    <col min="1" max="1" width="25.36328125" style="56" customWidth="1"/>
    <col min="2" max="2" width="26" style="17" customWidth="1"/>
    <col min="3" max="3" width="35.1796875" style="61" customWidth="1"/>
    <col min="4" max="6" width="8.1796875" style="61" customWidth="1"/>
    <col min="7" max="7" width="9.1796875" style="61" customWidth="1"/>
    <col min="8" max="8" width="8.1796875" style="61" customWidth="1"/>
    <col min="9" max="9" width="9.54296875" style="61" customWidth="1"/>
    <col min="10" max="10" width="8.1796875" style="61" customWidth="1"/>
    <col min="11" max="11" width="9.453125" style="61" customWidth="1"/>
    <col min="12" max="12" width="8.1796875" style="61" customWidth="1"/>
    <col min="13" max="13" width="9.453125" style="61" customWidth="1"/>
    <col min="14" max="19" width="8.1796875" style="61" customWidth="1"/>
    <col min="20" max="20" width="20.54296875" style="64" customWidth="1"/>
    <col min="21" max="21" width="11.81640625" style="17" customWidth="1"/>
    <col min="22" max="22" width="10.90625" customWidth="1"/>
  </cols>
  <sheetData>
    <row r="1" spans="1:20" x14ac:dyDescent="0.35">
      <c r="A1" s="431" t="s">
        <v>712</v>
      </c>
      <c r="B1"/>
      <c r="C1" s="2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</row>
    <row r="2" spans="1:20" ht="14.5" customHeight="1" x14ac:dyDescent="0.35">
      <c r="A2" s="591" t="s">
        <v>0</v>
      </c>
      <c r="B2" s="591" t="s">
        <v>646</v>
      </c>
      <c r="C2" s="652" t="s">
        <v>438</v>
      </c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751" t="s">
        <v>198</v>
      </c>
    </row>
    <row r="3" spans="1:20" ht="76.5" customHeight="1" x14ac:dyDescent="0.35">
      <c r="A3" s="591"/>
      <c r="B3" s="591"/>
      <c r="C3" s="654"/>
      <c r="D3" s="369" t="s">
        <v>134</v>
      </c>
      <c r="E3" s="369" t="s">
        <v>584</v>
      </c>
      <c r="F3" s="369" t="s">
        <v>210</v>
      </c>
      <c r="G3" s="369" t="s">
        <v>585</v>
      </c>
      <c r="H3" s="369" t="s">
        <v>586</v>
      </c>
      <c r="I3" s="369" t="s">
        <v>78</v>
      </c>
      <c r="J3" s="369" t="s">
        <v>329</v>
      </c>
      <c r="K3" s="369" t="s">
        <v>278</v>
      </c>
      <c r="L3" s="369" t="s">
        <v>276</v>
      </c>
      <c r="M3" s="369" t="s">
        <v>279</v>
      </c>
      <c r="N3" s="369" t="s">
        <v>587</v>
      </c>
      <c r="O3" s="369" t="s">
        <v>519</v>
      </c>
      <c r="P3" s="369" t="s">
        <v>174</v>
      </c>
      <c r="Q3" s="369" t="s">
        <v>588</v>
      </c>
      <c r="R3" s="369" t="s">
        <v>277</v>
      </c>
      <c r="S3" s="60" t="s">
        <v>330</v>
      </c>
      <c r="T3" s="752"/>
    </row>
    <row r="4" spans="1:20" ht="42" customHeight="1" x14ac:dyDescent="0.35">
      <c r="A4" s="420" t="s">
        <v>661</v>
      </c>
      <c r="B4" s="485" t="s">
        <v>155</v>
      </c>
      <c r="C4" s="294" t="s">
        <v>520</v>
      </c>
      <c r="D4" s="87"/>
      <c r="E4" s="87"/>
      <c r="F4" s="87" t="s">
        <v>567</v>
      </c>
      <c r="G4" s="87" t="s">
        <v>567</v>
      </c>
      <c r="H4" s="87"/>
      <c r="I4" s="87" t="s">
        <v>567</v>
      </c>
      <c r="J4" s="87"/>
      <c r="K4" s="522" t="s">
        <v>567</v>
      </c>
      <c r="L4" s="522"/>
      <c r="M4" s="522" t="s">
        <v>567</v>
      </c>
      <c r="N4" s="522"/>
      <c r="O4" s="87"/>
      <c r="P4" s="87"/>
      <c r="Q4" s="87"/>
      <c r="R4" s="87"/>
      <c r="S4" s="87"/>
      <c r="T4" s="65"/>
    </row>
    <row r="5" spans="1:20" ht="17.5" customHeight="1" x14ac:dyDescent="0.35">
      <c r="A5" s="749" t="s">
        <v>772</v>
      </c>
      <c r="B5" s="749"/>
      <c r="C5" s="749"/>
      <c r="D5" s="88">
        <v>0</v>
      </c>
      <c r="E5" s="483">
        <v>0</v>
      </c>
      <c r="F5" s="483">
        <v>52</v>
      </c>
      <c r="G5" s="483">
        <v>52</v>
      </c>
      <c r="H5" s="483">
        <v>0</v>
      </c>
      <c r="I5" s="483">
        <v>52</v>
      </c>
      <c r="J5" s="483">
        <v>0</v>
      </c>
      <c r="K5" s="483">
        <v>52</v>
      </c>
      <c r="L5" s="483">
        <v>0</v>
      </c>
      <c r="M5" s="483">
        <v>52</v>
      </c>
      <c r="N5" s="483">
        <v>0</v>
      </c>
      <c r="O5" s="483">
        <v>0</v>
      </c>
      <c r="P5" s="483">
        <v>0</v>
      </c>
      <c r="Q5" s="483">
        <v>0</v>
      </c>
      <c r="R5" s="483">
        <v>0</v>
      </c>
      <c r="S5" s="483">
        <v>0</v>
      </c>
      <c r="T5" s="325"/>
    </row>
    <row r="6" spans="1:20" ht="17.5" customHeight="1" x14ac:dyDescent="0.35">
      <c r="A6" s="750" t="s">
        <v>196</v>
      </c>
      <c r="B6" s="750"/>
      <c r="C6" s="750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4"/>
      <c r="P6" s="544"/>
      <c r="Q6" s="544"/>
      <c r="R6" s="544"/>
      <c r="S6" s="544"/>
      <c r="T6" s="111"/>
    </row>
    <row r="7" spans="1:20" ht="36" customHeight="1" x14ac:dyDescent="0.35">
      <c r="A7" s="421" t="s">
        <v>154</v>
      </c>
      <c r="B7" s="486" t="s">
        <v>262</v>
      </c>
      <c r="C7" s="294" t="s">
        <v>520</v>
      </c>
      <c r="D7" s="417"/>
      <c r="E7" s="417"/>
      <c r="F7" s="522" t="s">
        <v>566</v>
      </c>
      <c r="G7" s="522" t="s">
        <v>566</v>
      </c>
      <c r="H7" s="522"/>
      <c r="I7" s="522" t="s">
        <v>566</v>
      </c>
      <c r="J7" s="522"/>
      <c r="K7" s="522" t="s">
        <v>169</v>
      </c>
      <c r="L7" s="522"/>
      <c r="M7" s="522" t="s">
        <v>169</v>
      </c>
      <c r="N7" s="417"/>
      <c r="O7" s="417"/>
      <c r="P7" s="417"/>
      <c r="Q7" s="417"/>
      <c r="R7" s="417"/>
      <c r="S7" s="417"/>
      <c r="T7" s="65"/>
    </row>
    <row r="8" spans="1:20" ht="17.5" customHeight="1" x14ac:dyDescent="0.35">
      <c r="A8" s="749" t="s">
        <v>772</v>
      </c>
      <c r="B8" s="749"/>
      <c r="C8" s="749"/>
      <c r="D8" s="88">
        <v>0</v>
      </c>
      <c r="E8" s="483">
        <v>0</v>
      </c>
      <c r="F8" s="483">
        <v>4</v>
      </c>
      <c r="G8" s="483">
        <v>4</v>
      </c>
      <c r="H8" s="483">
        <v>0</v>
      </c>
      <c r="I8" s="483">
        <v>4</v>
      </c>
      <c r="J8" s="483">
        <v>0</v>
      </c>
      <c r="K8" s="483">
        <v>4</v>
      </c>
      <c r="L8" s="483">
        <v>0</v>
      </c>
      <c r="M8" s="483">
        <v>4</v>
      </c>
      <c r="N8" s="483">
        <v>0</v>
      </c>
      <c r="O8" s="483">
        <v>0</v>
      </c>
      <c r="P8" s="483">
        <v>0</v>
      </c>
      <c r="Q8" s="483">
        <v>0</v>
      </c>
      <c r="R8" s="483">
        <v>0</v>
      </c>
      <c r="S8" s="483">
        <v>0</v>
      </c>
      <c r="T8" s="325"/>
    </row>
    <row r="9" spans="1:20" ht="17.5" customHeight="1" x14ac:dyDescent="0.35">
      <c r="A9" s="750" t="s">
        <v>196</v>
      </c>
      <c r="B9" s="750"/>
      <c r="C9" s="750"/>
      <c r="D9" s="544"/>
      <c r="E9" s="544"/>
      <c r="F9" s="544"/>
      <c r="G9" s="544"/>
      <c r="H9" s="544"/>
      <c r="I9" s="544"/>
      <c r="J9" s="544"/>
      <c r="K9" s="544"/>
      <c r="L9" s="544"/>
      <c r="M9" s="544"/>
      <c r="N9" s="544"/>
      <c r="O9" s="544"/>
      <c r="P9" s="544"/>
      <c r="Q9" s="544"/>
      <c r="R9" s="544"/>
      <c r="S9" s="544"/>
      <c r="T9" s="111"/>
    </row>
    <row r="10" spans="1:20" ht="34" customHeight="1" x14ac:dyDescent="0.35">
      <c r="A10" s="420" t="s">
        <v>157</v>
      </c>
      <c r="B10" s="485" t="s">
        <v>263</v>
      </c>
      <c r="C10" s="294" t="s">
        <v>520</v>
      </c>
      <c r="D10" s="417"/>
      <c r="E10" s="417"/>
      <c r="F10" s="522" t="s">
        <v>566</v>
      </c>
      <c r="G10" s="522" t="s">
        <v>566</v>
      </c>
      <c r="H10" s="522"/>
      <c r="I10" s="522" t="s">
        <v>566</v>
      </c>
      <c r="J10" s="522"/>
      <c r="K10" s="522" t="s">
        <v>169</v>
      </c>
      <c r="L10" s="522"/>
      <c r="M10" s="522" t="s">
        <v>169</v>
      </c>
      <c r="N10" s="522"/>
      <c r="O10" s="417"/>
      <c r="P10" s="417"/>
      <c r="Q10" s="417"/>
      <c r="R10" s="417"/>
      <c r="S10" s="417"/>
      <c r="T10" s="65"/>
    </row>
    <row r="11" spans="1:20" ht="17.5" customHeight="1" x14ac:dyDescent="0.35">
      <c r="A11" s="749" t="s">
        <v>772</v>
      </c>
      <c r="B11" s="749"/>
      <c r="C11" s="749"/>
      <c r="D11" s="88">
        <v>0</v>
      </c>
      <c r="E11" s="88">
        <v>0</v>
      </c>
      <c r="F11" s="88">
        <v>4</v>
      </c>
      <c r="G11" s="88">
        <v>4</v>
      </c>
      <c r="H11" s="88">
        <v>0</v>
      </c>
      <c r="I11" s="88">
        <v>4</v>
      </c>
      <c r="J11" s="88">
        <v>0</v>
      </c>
      <c r="K11" s="88">
        <v>4</v>
      </c>
      <c r="L11" s="88">
        <v>0</v>
      </c>
      <c r="M11" s="88">
        <v>4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325"/>
    </row>
    <row r="12" spans="1:20" ht="17.5" customHeight="1" x14ac:dyDescent="0.35">
      <c r="A12" s="750" t="s">
        <v>196</v>
      </c>
      <c r="B12" s="750"/>
      <c r="C12" s="750"/>
      <c r="D12" s="544"/>
      <c r="E12" s="544"/>
      <c r="F12" s="544"/>
      <c r="G12" s="544"/>
      <c r="H12" s="544"/>
      <c r="I12" s="544"/>
      <c r="J12" s="544"/>
      <c r="K12" s="544"/>
      <c r="L12" s="544"/>
      <c r="M12" s="544"/>
      <c r="N12" s="544"/>
      <c r="O12" s="544"/>
      <c r="P12" s="544"/>
      <c r="Q12" s="544"/>
      <c r="R12" s="544"/>
      <c r="S12" s="544"/>
      <c r="T12" s="111"/>
    </row>
    <row r="13" spans="1:20" ht="41.5" customHeight="1" x14ac:dyDescent="0.35">
      <c r="A13" s="420" t="s">
        <v>703</v>
      </c>
      <c r="B13" s="485" t="s">
        <v>335</v>
      </c>
      <c r="C13" s="294" t="s">
        <v>520</v>
      </c>
      <c r="D13" s="87"/>
      <c r="E13" s="87"/>
      <c r="F13" s="87" t="s">
        <v>146</v>
      </c>
      <c r="G13" s="87" t="s">
        <v>146</v>
      </c>
      <c r="H13" s="87"/>
      <c r="I13" s="87" t="s">
        <v>146</v>
      </c>
      <c r="J13" s="87"/>
      <c r="K13" s="87" t="s">
        <v>146</v>
      </c>
      <c r="L13" s="87"/>
      <c r="M13" s="87" t="s">
        <v>146</v>
      </c>
      <c r="N13" s="87"/>
      <c r="O13" s="87"/>
      <c r="P13" s="87"/>
      <c r="Q13" s="87"/>
      <c r="R13" s="87"/>
      <c r="S13" s="417"/>
      <c r="T13" s="65"/>
    </row>
    <row r="14" spans="1:20" ht="17.5" customHeight="1" x14ac:dyDescent="0.35">
      <c r="A14" s="749" t="s">
        <v>772</v>
      </c>
      <c r="B14" s="749"/>
      <c r="C14" s="749"/>
      <c r="D14" s="88">
        <v>0</v>
      </c>
      <c r="E14" s="483">
        <v>0</v>
      </c>
      <c r="F14" s="483">
        <v>26</v>
      </c>
      <c r="G14" s="483">
        <v>26</v>
      </c>
      <c r="H14" s="483">
        <v>0</v>
      </c>
      <c r="I14" s="483">
        <v>26</v>
      </c>
      <c r="J14" s="483">
        <v>0</v>
      </c>
      <c r="K14" s="483">
        <v>26</v>
      </c>
      <c r="L14" s="483">
        <v>0</v>
      </c>
      <c r="M14" s="483">
        <v>26</v>
      </c>
      <c r="N14" s="483">
        <v>0</v>
      </c>
      <c r="O14" s="483">
        <v>0</v>
      </c>
      <c r="P14" s="483">
        <v>0</v>
      </c>
      <c r="Q14" s="483">
        <v>0</v>
      </c>
      <c r="R14" s="483">
        <v>0</v>
      </c>
      <c r="S14" s="483">
        <v>0</v>
      </c>
      <c r="T14" s="325"/>
    </row>
    <row r="15" spans="1:20" ht="17.5" customHeight="1" x14ac:dyDescent="0.35">
      <c r="A15" s="750" t="s">
        <v>196</v>
      </c>
      <c r="B15" s="750"/>
      <c r="C15" s="750"/>
      <c r="D15" s="544"/>
      <c r="E15" s="544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44"/>
      <c r="R15" s="544"/>
      <c r="S15" s="544"/>
      <c r="T15" s="111"/>
    </row>
    <row r="16" spans="1:20" ht="55.5" customHeight="1" x14ac:dyDescent="0.35">
      <c r="A16" s="420" t="s">
        <v>703</v>
      </c>
      <c r="B16" s="485" t="s">
        <v>697</v>
      </c>
      <c r="C16" s="385" t="s">
        <v>520</v>
      </c>
      <c r="D16" s="87"/>
      <c r="E16" s="87"/>
      <c r="F16" s="87" t="s">
        <v>146</v>
      </c>
      <c r="G16" s="87" t="s">
        <v>146</v>
      </c>
      <c r="H16" s="87"/>
      <c r="I16" s="87" t="s">
        <v>146</v>
      </c>
      <c r="J16" s="87"/>
      <c r="K16" s="87" t="s">
        <v>146</v>
      </c>
      <c r="L16" s="87"/>
      <c r="M16" s="87" t="s">
        <v>146</v>
      </c>
      <c r="N16" s="87"/>
      <c r="O16" s="87"/>
      <c r="P16" s="87"/>
      <c r="Q16" s="87"/>
      <c r="R16" s="417"/>
      <c r="S16" s="417"/>
      <c r="T16" s="65"/>
    </row>
    <row r="17" spans="1:21" ht="17.5" customHeight="1" x14ac:dyDescent="0.35">
      <c r="A17" s="749" t="s">
        <v>772</v>
      </c>
      <c r="B17" s="749"/>
      <c r="C17" s="749"/>
      <c r="D17" s="88">
        <v>0</v>
      </c>
      <c r="E17" s="88">
        <v>0</v>
      </c>
      <c r="F17" s="88">
        <v>26</v>
      </c>
      <c r="G17" s="88">
        <v>26</v>
      </c>
      <c r="H17" s="88">
        <v>0</v>
      </c>
      <c r="I17" s="88">
        <v>26</v>
      </c>
      <c r="J17" s="88">
        <v>0</v>
      </c>
      <c r="K17" s="88">
        <v>26</v>
      </c>
      <c r="L17" s="88">
        <v>0</v>
      </c>
      <c r="M17" s="88">
        <v>26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325"/>
    </row>
    <row r="18" spans="1:21" ht="17.5" customHeight="1" x14ac:dyDescent="0.35">
      <c r="A18" s="750" t="s">
        <v>196</v>
      </c>
      <c r="B18" s="750"/>
      <c r="C18" s="750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111"/>
    </row>
    <row r="19" spans="1:21" ht="67.5" customHeight="1" x14ac:dyDescent="0.35">
      <c r="A19" s="288" t="s">
        <v>704</v>
      </c>
      <c r="B19" s="485" t="s">
        <v>335</v>
      </c>
      <c r="C19" s="294" t="s">
        <v>601</v>
      </c>
      <c r="D19" s="417"/>
      <c r="E19" s="417"/>
      <c r="F19" s="430" t="s">
        <v>705</v>
      </c>
      <c r="G19" s="430" t="s">
        <v>705</v>
      </c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65"/>
    </row>
    <row r="20" spans="1:21" ht="17.5" customHeight="1" x14ac:dyDescent="0.35">
      <c r="A20" s="749" t="s">
        <v>772</v>
      </c>
      <c r="B20" s="749"/>
      <c r="C20" s="749"/>
      <c r="D20" s="88"/>
      <c r="E20" s="88"/>
      <c r="F20" s="88">
        <v>24</v>
      </c>
      <c r="G20" s="483">
        <v>24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325"/>
    </row>
    <row r="21" spans="1:21" ht="17.5" customHeight="1" x14ac:dyDescent="0.35">
      <c r="A21" s="750" t="s">
        <v>196</v>
      </c>
      <c r="B21" s="750"/>
      <c r="C21" s="750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4"/>
      <c r="O21" s="544"/>
      <c r="P21" s="544"/>
      <c r="Q21" s="544"/>
      <c r="R21" s="544"/>
      <c r="S21" s="544"/>
      <c r="T21" s="111"/>
    </row>
    <row r="22" spans="1:21" ht="53.5" customHeight="1" x14ac:dyDescent="0.35">
      <c r="A22" s="384" t="s">
        <v>515</v>
      </c>
      <c r="B22" s="384" t="s">
        <v>243</v>
      </c>
      <c r="C22" s="385" t="s">
        <v>601</v>
      </c>
      <c r="D22" s="180"/>
      <c r="E22" s="180"/>
      <c r="F22" s="180" t="s">
        <v>608</v>
      </c>
      <c r="G22" s="180" t="s">
        <v>608</v>
      </c>
      <c r="H22" s="180"/>
      <c r="I22" s="180" t="s">
        <v>608</v>
      </c>
      <c r="J22" s="180"/>
      <c r="K22" s="180" t="s">
        <v>146</v>
      </c>
      <c r="L22" s="180" t="s">
        <v>608</v>
      </c>
      <c r="M22" s="180" t="s">
        <v>146</v>
      </c>
      <c r="N22" s="180"/>
      <c r="O22" s="180" t="s">
        <v>146</v>
      </c>
      <c r="P22" s="180" t="s">
        <v>608</v>
      </c>
      <c r="Q22" s="180" t="s">
        <v>608</v>
      </c>
      <c r="R22" s="180" t="s">
        <v>608</v>
      </c>
      <c r="S22" s="87"/>
      <c r="T22" s="386"/>
      <c r="U22" s="387"/>
    </row>
    <row r="23" spans="1:21" ht="17.5" customHeight="1" x14ac:dyDescent="0.35">
      <c r="A23" s="749" t="s">
        <v>772</v>
      </c>
      <c r="B23" s="749"/>
      <c r="C23" s="749"/>
      <c r="D23" s="88">
        <v>0</v>
      </c>
      <c r="E23" s="483">
        <v>0</v>
      </c>
      <c r="F23" s="483">
        <v>26</v>
      </c>
      <c r="G23" s="483">
        <v>26</v>
      </c>
      <c r="H23" s="483">
        <v>0</v>
      </c>
      <c r="I23" s="483">
        <v>26</v>
      </c>
      <c r="J23" s="483">
        <v>0</v>
      </c>
      <c r="K23" s="483">
        <v>26</v>
      </c>
      <c r="L23" s="483">
        <v>26</v>
      </c>
      <c r="M23" s="483">
        <v>26</v>
      </c>
      <c r="N23" s="483">
        <v>0</v>
      </c>
      <c r="O23" s="483">
        <v>26</v>
      </c>
      <c r="P23" s="483">
        <v>26</v>
      </c>
      <c r="Q23" s="483">
        <v>26</v>
      </c>
      <c r="R23" s="483">
        <v>26</v>
      </c>
      <c r="S23" s="483">
        <v>0</v>
      </c>
      <c r="T23" s="325"/>
    </row>
    <row r="24" spans="1:21" ht="17.5" customHeight="1" x14ac:dyDescent="0.35">
      <c r="A24" s="750" t="s">
        <v>196</v>
      </c>
      <c r="B24" s="750"/>
      <c r="C24" s="750"/>
      <c r="D24" s="544"/>
      <c r="E24" s="544"/>
      <c r="F24" s="544"/>
      <c r="G24" s="544"/>
      <c r="H24" s="544"/>
      <c r="I24" s="544"/>
      <c r="J24" s="544"/>
      <c r="K24" s="544"/>
      <c r="L24" s="544"/>
      <c r="M24" s="544"/>
      <c r="N24" s="544"/>
      <c r="O24" s="544"/>
      <c r="P24" s="544"/>
      <c r="Q24" s="544"/>
      <c r="R24" s="544"/>
      <c r="S24" s="544"/>
      <c r="T24" s="111"/>
    </row>
    <row r="25" spans="1:21" ht="37.5" customHeight="1" x14ac:dyDescent="0.35">
      <c r="A25" s="420" t="s">
        <v>159</v>
      </c>
      <c r="B25" s="485" t="s">
        <v>160</v>
      </c>
      <c r="C25" s="294" t="s">
        <v>520</v>
      </c>
      <c r="D25" s="417"/>
      <c r="E25" s="87" t="s">
        <v>146</v>
      </c>
      <c r="F25" s="87" t="s">
        <v>146</v>
      </c>
      <c r="G25" s="87" t="s">
        <v>146</v>
      </c>
      <c r="H25" s="87"/>
      <c r="I25" s="87" t="s">
        <v>146</v>
      </c>
      <c r="J25" s="87"/>
      <c r="K25" s="87" t="s">
        <v>146</v>
      </c>
      <c r="L25" s="87" t="s">
        <v>163</v>
      </c>
      <c r="M25" s="87" t="s">
        <v>146</v>
      </c>
      <c r="N25" s="87"/>
      <c r="O25" s="87"/>
      <c r="P25" s="417" t="s">
        <v>163</v>
      </c>
      <c r="Q25" s="417"/>
      <c r="R25" s="417"/>
      <c r="S25" s="417"/>
      <c r="T25" s="65"/>
    </row>
    <row r="26" spans="1:21" ht="17.5" customHeight="1" x14ac:dyDescent="0.35">
      <c r="A26" s="749" t="s">
        <v>772</v>
      </c>
      <c r="B26" s="749"/>
      <c r="C26" s="749"/>
      <c r="D26" s="88">
        <v>0</v>
      </c>
      <c r="E26" s="483">
        <v>26</v>
      </c>
      <c r="F26" s="483">
        <v>26</v>
      </c>
      <c r="G26" s="483">
        <v>26</v>
      </c>
      <c r="H26" s="483">
        <v>0</v>
      </c>
      <c r="I26" s="483">
        <v>26</v>
      </c>
      <c r="J26" s="483">
        <v>0</v>
      </c>
      <c r="K26" s="483">
        <v>26</v>
      </c>
      <c r="L26" s="483">
        <v>12</v>
      </c>
      <c r="M26" s="483">
        <v>26</v>
      </c>
      <c r="N26" s="483"/>
      <c r="O26" s="483"/>
      <c r="P26" s="483">
        <v>12</v>
      </c>
      <c r="Q26" s="483"/>
      <c r="R26" s="483"/>
      <c r="S26" s="483"/>
      <c r="T26" s="325"/>
    </row>
    <row r="27" spans="1:21" ht="17.5" customHeight="1" x14ac:dyDescent="0.35">
      <c r="A27" s="750" t="s">
        <v>196</v>
      </c>
      <c r="B27" s="750"/>
      <c r="C27" s="750"/>
      <c r="D27" s="544"/>
      <c r="E27" s="544"/>
      <c r="F27" s="544"/>
      <c r="G27" s="544"/>
      <c r="H27" s="544"/>
      <c r="I27" s="544"/>
      <c r="J27" s="544"/>
      <c r="K27" s="544"/>
      <c r="L27" s="544"/>
      <c r="M27" s="544"/>
      <c r="N27" s="544"/>
      <c r="O27" s="544"/>
      <c r="P27" s="544"/>
      <c r="Q27" s="544"/>
      <c r="R27" s="544"/>
      <c r="S27" s="544"/>
      <c r="T27" s="111"/>
    </row>
    <row r="28" spans="1:21" ht="66.5" customHeight="1" x14ac:dyDescent="0.35">
      <c r="A28" s="420" t="s">
        <v>699</v>
      </c>
      <c r="B28" s="485" t="s">
        <v>161</v>
      </c>
      <c r="C28" s="294" t="s">
        <v>520</v>
      </c>
      <c r="D28" s="417"/>
      <c r="E28" s="417"/>
      <c r="F28" s="417"/>
      <c r="G28" s="417"/>
      <c r="H28" s="417"/>
      <c r="I28" s="417" t="s">
        <v>169</v>
      </c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65"/>
    </row>
    <row r="29" spans="1:21" ht="17.5" customHeight="1" x14ac:dyDescent="0.35">
      <c r="A29" s="749" t="s">
        <v>772</v>
      </c>
      <c r="B29" s="749"/>
      <c r="C29" s="749"/>
      <c r="D29" s="88"/>
      <c r="E29" s="88"/>
      <c r="F29" s="88"/>
      <c r="G29" s="88"/>
      <c r="H29" s="88"/>
      <c r="I29" s="88">
        <v>4</v>
      </c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325"/>
    </row>
    <row r="30" spans="1:21" ht="17.5" customHeight="1" x14ac:dyDescent="0.35">
      <c r="A30" s="750" t="s">
        <v>196</v>
      </c>
      <c r="B30" s="750"/>
      <c r="C30" s="750"/>
      <c r="D30" s="544"/>
      <c r="E30" s="544"/>
      <c r="F30" s="544"/>
      <c r="G30" s="544"/>
      <c r="H30" s="544"/>
      <c r="I30" s="544"/>
      <c r="J30" s="544"/>
      <c r="K30" s="544"/>
      <c r="L30" s="544"/>
      <c r="M30" s="544"/>
      <c r="N30" s="544"/>
      <c r="O30" s="544"/>
      <c r="P30" s="544"/>
      <c r="Q30" s="544"/>
      <c r="R30" s="544"/>
      <c r="S30" s="544"/>
      <c r="T30" s="111"/>
    </row>
    <row r="31" spans="1:21" ht="70.5" customHeight="1" x14ac:dyDescent="0.35">
      <c r="A31" s="442" t="s">
        <v>700</v>
      </c>
      <c r="B31" s="485" t="s">
        <v>161</v>
      </c>
      <c r="C31" s="294" t="s">
        <v>520</v>
      </c>
      <c r="D31" s="417"/>
      <c r="E31" s="417"/>
      <c r="F31" s="417"/>
      <c r="G31" s="417"/>
      <c r="H31" s="417"/>
      <c r="I31" s="417" t="s">
        <v>169</v>
      </c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65"/>
    </row>
    <row r="32" spans="1:21" ht="17.5" customHeight="1" x14ac:dyDescent="0.35">
      <c r="A32" s="749" t="s">
        <v>772</v>
      </c>
      <c r="B32" s="749"/>
      <c r="C32" s="749"/>
      <c r="D32" s="88"/>
      <c r="E32" s="88"/>
      <c r="F32" s="88"/>
      <c r="G32" s="88"/>
      <c r="H32" s="88"/>
      <c r="I32" s="88">
        <v>4</v>
      </c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325"/>
    </row>
    <row r="33" spans="1:20" ht="17.5" customHeight="1" x14ac:dyDescent="0.35">
      <c r="A33" s="750" t="s">
        <v>196</v>
      </c>
      <c r="B33" s="750"/>
      <c r="C33" s="750"/>
      <c r="D33" s="544"/>
      <c r="E33" s="544"/>
      <c r="F33" s="544"/>
      <c r="G33" s="544"/>
      <c r="H33" s="544"/>
      <c r="I33" s="544"/>
      <c r="J33" s="544"/>
      <c r="K33" s="544"/>
      <c r="L33" s="544"/>
      <c r="M33" s="544"/>
      <c r="N33" s="544"/>
      <c r="O33" s="544"/>
      <c r="P33" s="544"/>
      <c r="Q33" s="544"/>
      <c r="R33" s="544"/>
      <c r="S33" s="544"/>
      <c r="T33" s="111"/>
    </row>
    <row r="34" spans="1:20" ht="37.5" customHeight="1" x14ac:dyDescent="0.35">
      <c r="A34" s="420" t="s">
        <v>162</v>
      </c>
      <c r="B34" s="485" t="s">
        <v>247</v>
      </c>
      <c r="C34" s="294" t="s">
        <v>520</v>
      </c>
      <c r="D34" s="87" t="s">
        <v>146</v>
      </c>
      <c r="E34" s="87"/>
      <c r="F34" s="87" t="s">
        <v>567</v>
      </c>
      <c r="G34" s="87" t="s">
        <v>567</v>
      </c>
      <c r="H34" s="87"/>
      <c r="I34" s="87" t="s">
        <v>567</v>
      </c>
      <c r="J34" s="87"/>
      <c r="K34" s="87" t="s">
        <v>608</v>
      </c>
      <c r="L34" s="87" t="s">
        <v>146</v>
      </c>
      <c r="M34" s="87" t="s">
        <v>568</v>
      </c>
      <c r="N34" s="87"/>
      <c r="O34" s="87"/>
      <c r="P34" s="417"/>
      <c r="Q34" s="417"/>
      <c r="R34" s="417"/>
      <c r="S34" s="417"/>
      <c r="T34" s="65"/>
    </row>
    <row r="35" spans="1:20" ht="17.5" customHeight="1" x14ac:dyDescent="0.35">
      <c r="A35" s="749" t="s">
        <v>772</v>
      </c>
      <c r="B35" s="749"/>
      <c r="C35" s="749"/>
      <c r="D35" s="88">
        <v>26</v>
      </c>
      <c r="E35" s="487">
        <v>0</v>
      </c>
      <c r="F35" s="487">
        <v>52</v>
      </c>
      <c r="G35" s="487">
        <v>52</v>
      </c>
      <c r="H35" s="487">
        <v>0</v>
      </c>
      <c r="I35" s="487">
        <v>52</v>
      </c>
      <c r="J35" s="487">
        <v>0</v>
      </c>
      <c r="K35" s="487">
        <v>26</v>
      </c>
      <c r="L35" s="487">
        <v>26</v>
      </c>
      <c r="M35" s="487">
        <v>12</v>
      </c>
      <c r="N35" s="487">
        <v>0</v>
      </c>
      <c r="O35" s="487">
        <v>0</v>
      </c>
      <c r="P35" s="487">
        <v>0</v>
      </c>
      <c r="Q35" s="487">
        <v>0</v>
      </c>
      <c r="R35" s="487">
        <v>0</v>
      </c>
      <c r="S35" s="487">
        <v>0</v>
      </c>
      <c r="T35" s="325"/>
    </row>
    <row r="36" spans="1:20" ht="17.5" customHeight="1" x14ac:dyDescent="0.35">
      <c r="A36" s="750" t="s">
        <v>196</v>
      </c>
      <c r="B36" s="750"/>
      <c r="C36" s="750"/>
      <c r="D36" s="544"/>
      <c r="E36" s="544"/>
      <c r="F36" s="544"/>
      <c r="G36" s="544"/>
      <c r="H36" s="544"/>
      <c r="I36" s="544"/>
      <c r="J36" s="544"/>
      <c r="K36" s="544"/>
      <c r="L36" s="544"/>
      <c r="M36" s="544"/>
      <c r="N36" s="544"/>
      <c r="O36" s="544"/>
      <c r="P36" s="544"/>
      <c r="Q36" s="544"/>
      <c r="R36" s="544"/>
      <c r="S36" s="544"/>
      <c r="T36" s="111"/>
    </row>
    <row r="37" spans="1:20" ht="47.5" customHeight="1" x14ac:dyDescent="0.35">
      <c r="A37" s="420" t="s">
        <v>516</v>
      </c>
      <c r="B37" s="485" t="s">
        <v>518</v>
      </c>
      <c r="C37" s="294" t="s">
        <v>520</v>
      </c>
      <c r="D37" s="417" t="s">
        <v>138</v>
      </c>
      <c r="E37" s="417" t="s">
        <v>138</v>
      </c>
      <c r="F37" s="417" t="s">
        <v>567</v>
      </c>
      <c r="G37" s="417" t="s">
        <v>567</v>
      </c>
      <c r="H37" s="417" t="s">
        <v>138</v>
      </c>
      <c r="I37" s="417"/>
      <c r="J37" s="417"/>
      <c r="K37" s="417" t="s">
        <v>138</v>
      </c>
      <c r="L37" s="417"/>
      <c r="M37" s="417"/>
      <c r="N37" s="417"/>
      <c r="O37" s="417"/>
      <c r="P37" s="417"/>
      <c r="Q37" s="417"/>
      <c r="R37" s="417"/>
      <c r="S37" s="417"/>
      <c r="T37" s="65"/>
    </row>
    <row r="38" spans="1:20" ht="17.5" customHeight="1" x14ac:dyDescent="0.35">
      <c r="A38" s="749" t="s">
        <v>772</v>
      </c>
      <c r="B38" s="749"/>
      <c r="C38" s="749"/>
      <c r="D38" s="88">
        <v>52</v>
      </c>
      <c r="E38" s="487">
        <v>52</v>
      </c>
      <c r="F38" s="487">
        <v>52</v>
      </c>
      <c r="G38" s="487">
        <v>52</v>
      </c>
      <c r="H38" s="487">
        <v>52</v>
      </c>
      <c r="I38" s="487">
        <v>0</v>
      </c>
      <c r="J38" s="487">
        <v>0</v>
      </c>
      <c r="K38" s="487">
        <v>52</v>
      </c>
      <c r="L38" s="487">
        <v>0</v>
      </c>
      <c r="M38" s="487">
        <v>0</v>
      </c>
      <c r="N38" s="487">
        <v>0</v>
      </c>
      <c r="O38" s="487">
        <v>0</v>
      </c>
      <c r="P38" s="487">
        <v>0</v>
      </c>
      <c r="Q38" s="487">
        <v>0</v>
      </c>
      <c r="R38" s="487">
        <v>0</v>
      </c>
      <c r="S38" s="487">
        <v>0</v>
      </c>
      <c r="T38" s="325"/>
    </row>
    <row r="39" spans="1:20" ht="17.5" customHeight="1" x14ac:dyDescent="0.35">
      <c r="A39" s="750" t="s">
        <v>196</v>
      </c>
      <c r="B39" s="750"/>
      <c r="C39" s="750"/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111"/>
    </row>
    <row r="40" spans="1:20" ht="40.5" customHeight="1" x14ac:dyDescent="0.35">
      <c r="A40" s="420" t="s">
        <v>517</v>
      </c>
      <c r="B40" s="485" t="s">
        <v>563</v>
      </c>
      <c r="C40" s="294" t="s">
        <v>520</v>
      </c>
      <c r="D40" s="417" t="s">
        <v>138</v>
      </c>
      <c r="E40" s="417" t="s">
        <v>138</v>
      </c>
      <c r="F40" s="417" t="s">
        <v>138</v>
      </c>
      <c r="G40" s="417" t="s">
        <v>138</v>
      </c>
      <c r="H40" s="417" t="s">
        <v>138</v>
      </c>
      <c r="I40" s="417"/>
      <c r="J40" s="417"/>
      <c r="K40" s="417" t="s">
        <v>138</v>
      </c>
      <c r="L40" s="417"/>
      <c r="M40" s="417"/>
      <c r="N40" s="417" t="s">
        <v>138</v>
      </c>
      <c r="O40" s="417"/>
      <c r="P40" s="417"/>
      <c r="Q40" s="417"/>
      <c r="R40" s="417"/>
      <c r="S40" s="417"/>
      <c r="T40" s="65"/>
    </row>
    <row r="41" spans="1:20" ht="17.5" customHeight="1" x14ac:dyDescent="0.35">
      <c r="A41" s="749" t="s">
        <v>772</v>
      </c>
      <c r="B41" s="749"/>
      <c r="C41" s="749"/>
      <c r="D41" s="88">
        <v>52</v>
      </c>
      <c r="E41" s="88">
        <v>52</v>
      </c>
      <c r="F41" s="88">
        <v>52</v>
      </c>
      <c r="G41" s="88">
        <v>52</v>
      </c>
      <c r="H41" s="88">
        <v>52</v>
      </c>
      <c r="I41" s="88">
        <v>0</v>
      </c>
      <c r="J41" s="88">
        <v>0</v>
      </c>
      <c r="K41" s="88">
        <v>52</v>
      </c>
      <c r="L41" s="487">
        <v>0</v>
      </c>
      <c r="M41" s="487">
        <v>0</v>
      </c>
      <c r="N41" s="487">
        <v>104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325"/>
    </row>
    <row r="42" spans="1:20" ht="17.5" customHeight="1" x14ac:dyDescent="0.35">
      <c r="A42" s="750" t="s">
        <v>196</v>
      </c>
      <c r="B42" s="750"/>
      <c r="C42" s="750"/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  <c r="T42" s="111"/>
    </row>
    <row r="43" spans="1:20" ht="44.5" customHeight="1" x14ac:dyDescent="0.35">
      <c r="A43" s="420" t="s">
        <v>602</v>
      </c>
      <c r="B43" s="485" t="s">
        <v>264</v>
      </c>
      <c r="C43" s="294" t="s">
        <v>520</v>
      </c>
      <c r="D43" s="417"/>
      <c r="E43" s="417" t="s">
        <v>163</v>
      </c>
      <c r="F43" s="417" t="s">
        <v>163</v>
      </c>
      <c r="G43" s="417" t="s">
        <v>163</v>
      </c>
      <c r="H43" s="417"/>
      <c r="I43" s="417" t="s">
        <v>163</v>
      </c>
      <c r="J43" s="417"/>
      <c r="K43" s="417" t="s">
        <v>163</v>
      </c>
      <c r="L43" s="417"/>
      <c r="M43" s="417"/>
      <c r="N43" s="417"/>
      <c r="O43" s="417"/>
      <c r="P43" s="417"/>
      <c r="Q43" s="417"/>
      <c r="R43" s="417"/>
      <c r="S43" s="417"/>
      <c r="T43" s="65"/>
    </row>
    <row r="44" spans="1:20" ht="17.5" customHeight="1" x14ac:dyDescent="0.35">
      <c r="A44" s="749" t="s">
        <v>772</v>
      </c>
      <c r="B44" s="749"/>
      <c r="C44" s="749"/>
      <c r="D44" s="88">
        <v>0</v>
      </c>
      <c r="E44" s="487">
        <v>12</v>
      </c>
      <c r="F44" s="487">
        <v>12</v>
      </c>
      <c r="G44" s="487">
        <v>12</v>
      </c>
      <c r="H44" s="487">
        <v>0</v>
      </c>
      <c r="I44" s="487">
        <v>12</v>
      </c>
      <c r="J44" s="487">
        <v>0</v>
      </c>
      <c r="K44" s="487">
        <v>12</v>
      </c>
      <c r="L44" s="487">
        <v>0</v>
      </c>
      <c r="M44" s="487">
        <v>0</v>
      </c>
      <c r="N44" s="487">
        <v>0</v>
      </c>
      <c r="O44" s="487">
        <v>0</v>
      </c>
      <c r="P44" s="487">
        <v>0</v>
      </c>
      <c r="Q44" s="487">
        <v>0</v>
      </c>
      <c r="R44" s="487">
        <v>0</v>
      </c>
      <c r="S44" s="487">
        <v>0</v>
      </c>
      <c r="T44" s="325"/>
    </row>
    <row r="45" spans="1:20" ht="17.5" customHeight="1" x14ac:dyDescent="0.35">
      <c r="A45" s="750" t="s">
        <v>196</v>
      </c>
      <c r="B45" s="750"/>
      <c r="C45" s="750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S45" s="544"/>
      <c r="T45" s="111"/>
    </row>
    <row r="46" spans="1:20" ht="44" customHeight="1" x14ac:dyDescent="0.35">
      <c r="A46" s="420" t="s">
        <v>603</v>
      </c>
      <c r="B46" s="485" t="s">
        <v>265</v>
      </c>
      <c r="C46" s="294" t="s">
        <v>520</v>
      </c>
      <c r="D46" s="417"/>
      <c r="E46" s="417" t="s">
        <v>163</v>
      </c>
      <c r="F46" s="417" t="s">
        <v>163</v>
      </c>
      <c r="G46" s="417" t="s">
        <v>163</v>
      </c>
      <c r="H46" s="417"/>
      <c r="I46" s="417" t="s">
        <v>163</v>
      </c>
      <c r="J46" s="417"/>
      <c r="K46" s="417" t="s">
        <v>163</v>
      </c>
      <c r="L46" s="417"/>
      <c r="M46" s="417"/>
      <c r="N46" s="417"/>
      <c r="O46" s="417"/>
      <c r="P46" s="417"/>
      <c r="Q46" s="417"/>
      <c r="R46" s="417"/>
      <c r="S46" s="417"/>
      <c r="T46" s="65"/>
    </row>
    <row r="47" spans="1:20" ht="17.5" customHeight="1" x14ac:dyDescent="0.35">
      <c r="A47" s="749" t="s">
        <v>772</v>
      </c>
      <c r="B47" s="749"/>
      <c r="C47" s="749"/>
      <c r="D47" s="88">
        <v>0</v>
      </c>
      <c r="E47" s="88">
        <v>12</v>
      </c>
      <c r="F47" s="88">
        <v>12</v>
      </c>
      <c r="G47" s="88">
        <v>12</v>
      </c>
      <c r="H47" s="88">
        <v>0</v>
      </c>
      <c r="I47" s="88">
        <v>12</v>
      </c>
      <c r="J47" s="88">
        <v>0</v>
      </c>
      <c r="K47" s="88">
        <v>12</v>
      </c>
      <c r="L47" s="88">
        <v>0</v>
      </c>
      <c r="M47" s="88">
        <v>0</v>
      </c>
      <c r="N47" s="88">
        <v>0</v>
      </c>
      <c r="O47" s="88">
        <v>0</v>
      </c>
      <c r="P47" s="88">
        <v>0</v>
      </c>
      <c r="Q47" s="88">
        <v>0</v>
      </c>
      <c r="R47" s="88">
        <v>0</v>
      </c>
      <c r="S47" s="88">
        <v>0</v>
      </c>
      <c r="T47" s="325"/>
    </row>
    <row r="48" spans="1:20" ht="17.5" customHeight="1" x14ac:dyDescent="0.35">
      <c r="A48" s="750" t="s">
        <v>196</v>
      </c>
      <c r="B48" s="750"/>
      <c r="C48" s="750"/>
      <c r="D48" s="544"/>
      <c r="E48" s="544"/>
      <c r="F48" s="544"/>
      <c r="G48" s="544"/>
      <c r="H48" s="544"/>
      <c r="I48" s="544"/>
      <c r="J48" s="544"/>
      <c r="K48" s="544"/>
      <c r="L48" s="544"/>
      <c r="M48" s="544"/>
      <c r="N48" s="544"/>
      <c r="O48" s="544"/>
      <c r="P48" s="544"/>
      <c r="Q48" s="544"/>
      <c r="R48" s="544"/>
      <c r="S48" s="544"/>
      <c r="T48" s="111"/>
    </row>
    <row r="49" spans="1:21" ht="39" customHeight="1" x14ac:dyDescent="0.35">
      <c r="A49" s="420" t="s">
        <v>604</v>
      </c>
      <c r="B49" s="485" t="s">
        <v>266</v>
      </c>
      <c r="C49" s="294" t="s">
        <v>520</v>
      </c>
      <c r="D49" s="417"/>
      <c r="E49" s="417"/>
      <c r="F49" s="417" t="s">
        <v>163</v>
      </c>
      <c r="G49" s="417" t="s">
        <v>163</v>
      </c>
      <c r="H49" s="417"/>
      <c r="I49" s="417" t="s">
        <v>163</v>
      </c>
      <c r="J49" s="417"/>
      <c r="K49" s="417" t="s">
        <v>163</v>
      </c>
      <c r="L49" s="417"/>
      <c r="M49" s="417"/>
      <c r="N49" s="417"/>
      <c r="O49" s="417"/>
      <c r="P49" s="417"/>
      <c r="Q49" s="417"/>
      <c r="R49" s="417"/>
      <c r="S49" s="417"/>
      <c r="T49" s="65"/>
    </row>
    <row r="50" spans="1:21" ht="17.5" customHeight="1" x14ac:dyDescent="0.35">
      <c r="A50" s="749" t="s">
        <v>772</v>
      </c>
      <c r="B50" s="749"/>
      <c r="C50" s="749"/>
      <c r="D50" s="88">
        <v>0</v>
      </c>
      <c r="E50" s="520">
        <v>0</v>
      </c>
      <c r="F50" s="88">
        <v>12</v>
      </c>
      <c r="G50" s="88">
        <v>12</v>
      </c>
      <c r="H50" s="88">
        <v>0</v>
      </c>
      <c r="I50" s="88">
        <v>12</v>
      </c>
      <c r="J50" s="88">
        <v>0</v>
      </c>
      <c r="K50" s="88">
        <v>12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325"/>
    </row>
    <row r="51" spans="1:21" ht="17.5" customHeight="1" x14ac:dyDescent="0.35">
      <c r="A51" s="750" t="s">
        <v>196</v>
      </c>
      <c r="B51" s="750"/>
      <c r="C51" s="750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4"/>
      <c r="T51" s="111"/>
    </row>
    <row r="52" spans="1:21" ht="38" customHeight="1" x14ac:dyDescent="0.35">
      <c r="A52" s="420" t="s">
        <v>605</v>
      </c>
      <c r="B52" s="485" t="s">
        <v>267</v>
      </c>
      <c r="C52" s="294" t="s">
        <v>520</v>
      </c>
      <c r="D52" s="417"/>
      <c r="E52" s="87"/>
      <c r="F52" s="87" t="s">
        <v>146</v>
      </c>
      <c r="G52" s="87" t="s">
        <v>146</v>
      </c>
      <c r="H52" s="87"/>
      <c r="I52" s="87" t="s">
        <v>146</v>
      </c>
      <c r="J52" s="87"/>
      <c r="K52" s="87" t="s">
        <v>146</v>
      </c>
      <c r="L52" s="87"/>
      <c r="M52" s="87" t="s">
        <v>138</v>
      </c>
      <c r="N52" s="87"/>
      <c r="O52" s="87"/>
      <c r="P52" s="87"/>
      <c r="Q52" s="87"/>
      <c r="R52" s="87"/>
      <c r="S52" s="417"/>
      <c r="T52" s="65"/>
    </row>
    <row r="53" spans="1:21" ht="17.5" customHeight="1" x14ac:dyDescent="0.35">
      <c r="A53" s="749" t="s">
        <v>772</v>
      </c>
      <c r="B53" s="749"/>
      <c r="C53" s="749"/>
      <c r="D53" s="88">
        <v>0</v>
      </c>
      <c r="E53" s="487">
        <v>0</v>
      </c>
      <c r="F53" s="487">
        <v>26</v>
      </c>
      <c r="G53" s="487">
        <v>26</v>
      </c>
      <c r="H53" s="487">
        <v>0</v>
      </c>
      <c r="I53" s="487">
        <v>26</v>
      </c>
      <c r="J53" s="487">
        <v>0</v>
      </c>
      <c r="K53" s="487">
        <v>26</v>
      </c>
      <c r="L53" s="487">
        <v>0</v>
      </c>
      <c r="M53" s="487">
        <v>52</v>
      </c>
      <c r="N53" s="487">
        <v>0</v>
      </c>
      <c r="O53" s="487">
        <v>0</v>
      </c>
      <c r="P53" s="487">
        <v>0</v>
      </c>
      <c r="Q53" s="487">
        <v>0</v>
      </c>
      <c r="R53" s="487">
        <v>0</v>
      </c>
      <c r="S53" s="487">
        <v>0</v>
      </c>
      <c r="T53" s="325"/>
    </row>
    <row r="54" spans="1:21" ht="17.5" customHeight="1" x14ac:dyDescent="0.35">
      <c r="A54" s="750" t="s">
        <v>196</v>
      </c>
      <c r="B54" s="750"/>
      <c r="C54" s="750"/>
      <c r="D54" s="544"/>
      <c r="E54" s="544"/>
      <c r="F54" s="544"/>
      <c r="G54" s="544"/>
      <c r="H54" s="544"/>
      <c r="I54" s="544"/>
      <c r="J54" s="544"/>
      <c r="K54" s="544"/>
      <c r="L54" s="544"/>
      <c r="M54" s="544"/>
      <c r="N54" s="544"/>
      <c r="O54" s="544"/>
      <c r="P54" s="544"/>
      <c r="Q54" s="544"/>
      <c r="R54" s="544"/>
      <c r="S54" s="544"/>
      <c r="T54" s="111"/>
    </row>
    <row r="55" spans="1:21" ht="42.5" customHeight="1" x14ac:dyDescent="0.35">
      <c r="A55" s="420" t="s">
        <v>605</v>
      </c>
      <c r="B55" s="485" t="s">
        <v>268</v>
      </c>
      <c r="C55" s="294" t="s">
        <v>606</v>
      </c>
      <c r="D55" s="417"/>
      <c r="E55" s="417"/>
      <c r="F55" s="417"/>
      <c r="G55" s="417"/>
      <c r="H55" s="25"/>
      <c r="I55" s="368"/>
      <c r="J55" s="25" t="s">
        <v>705</v>
      </c>
      <c r="K55" s="25"/>
      <c r="L55" s="25"/>
      <c r="M55" s="25"/>
      <c r="N55" s="25"/>
      <c r="O55" s="25"/>
      <c r="P55" s="25"/>
      <c r="Q55" s="25"/>
      <c r="R55" s="25"/>
      <c r="S55" s="180" t="s">
        <v>710</v>
      </c>
      <c r="T55" s="65"/>
    </row>
    <row r="56" spans="1:21" ht="17.5" customHeight="1" x14ac:dyDescent="0.35">
      <c r="A56" s="749" t="s">
        <v>772</v>
      </c>
      <c r="B56" s="749"/>
      <c r="C56" s="749"/>
      <c r="D56" s="88"/>
      <c r="E56" s="88"/>
      <c r="F56" s="88"/>
      <c r="G56" s="88"/>
      <c r="H56" s="88"/>
      <c r="I56" s="88"/>
      <c r="J56" s="88">
        <v>24</v>
      </c>
      <c r="K56" s="88"/>
      <c r="L56" s="88"/>
      <c r="M56" s="88"/>
      <c r="N56" s="88"/>
      <c r="O56" s="88"/>
      <c r="P56" s="88"/>
      <c r="Q56" s="88"/>
      <c r="R56" s="88"/>
      <c r="S56" s="88">
        <v>6</v>
      </c>
      <c r="T56" s="325"/>
    </row>
    <row r="57" spans="1:21" ht="17.5" customHeight="1" x14ac:dyDescent="0.35">
      <c r="A57" s="750" t="s">
        <v>196</v>
      </c>
      <c r="B57" s="750"/>
      <c r="C57" s="750"/>
      <c r="D57" s="544"/>
      <c r="E57" s="544"/>
      <c r="F57" s="544"/>
      <c r="G57" s="544"/>
      <c r="H57" s="544"/>
      <c r="I57" s="544"/>
      <c r="J57" s="544"/>
      <c r="K57" s="544"/>
      <c r="L57" s="544"/>
      <c r="M57" s="544"/>
      <c r="N57" s="544"/>
      <c r="O57" s="544"/>
      <c r="P57" s="544"/>
      <c r="Q57" s="544"/>
      <c r="R57" s="544"/>
      <c r="S57" s="544"/>
      <c r="T57" s="111"/>
    </row>
    <row r="58" spans="1:21" ht="72.5" customHeight="1" x14ac:dyDescent="0.35">
      <c r="A58" s="420" t="s">
        <v>605</v>
      </c>
      <c r="B58" s="485" t="s">
        <v>246</v>
      </c>
      <c r="C58" s="417" t="s">
        <v>521</v>
      </c>
      <c r="D58" s="417"/>
      <c r="E58" s="417"/>
      <c r="F58" s="417" t="s">
        <v>156</v>
      </c>
      <c r="G58" s="417" t="s">
        <v>156</v>
      </c>
      <c r="H58" s="417"/>
      <c r="I58" s="417" t="s">
        <v>156</v>
      </c>
      <c r="K58" s="417" t="s">
        <v>156</v>
      </c>
      <c r="L58" s="417"/>
      <c r="M58" s="417" t="s">
        <v>156</v>
      </c>
      <c r="N58" s="417"/>
      <c r="O58" s="417"/>
      <c r="P58" s="417"/>
      <c r="Q58" s="417"/>
      <c r="R58" s="417"/>
      <c r="S58" s="417"/>
      <c r="T58" s="65"/>
    </row>
    <row r="59" spans="1:21" ht="17.5" customHeight="1" x14ac:dyDescent="0.35">
      <c r="A59" s="749" t="s">
        <v>772</v>
      </c>
      <c r="B59" s="749"/>
      <c r="C59" s="749"/>
      <c r="D59" s="88">
        <v>0</v>
      </c>
      <c r="E59" s="487">
        <v>0</v>
      </c>
      <c r="F59" s="487">
        <v>2</v>
      </c>
      <c r="G59" s="487">
        <v>2</v>
      </c>
      <c r="H59" s="487">
        <v>0</v>
      </c>
      <c r="I59" s="487">
        <v>2</v>
      </c>
      <c r="J59" s="487">
        <v>0</v>
      </c>
      <c r="K59" s="487">
        <v>2</v>
      </c>
      <c r="L59" s="487">
        <v>0</v>
      </c>
      <c r="M59" s="487">
        <v>2</v>
      </c>
      <c r="N59" s="487">
        <v>0</v>
      </c>
      <c r="O59" s="487">
        <v>0</v>
      </c>
      <c r="P59" s="487">
        <v>0</v>
      </c>
      <c r="Q59" s="487">
        <v>0</v>
      </c>
      <c r="R59" s="487">
        <v>0</v>
      </c>
      <c r="S59" s="487">
        <v>0</v>
      </c>
      <c r="T59" s="325"/>
    </row>
    <row r="60" spans="1:21" ht="17.5" customHeight="1" x14ac:dyDescent="0.35">
      <c r="A60" s="750" t="s">
        <v>196</v>
      </c>
      <c r="B60" s="750"/>
      <c r="C60" s="750"/>
      <c r="D60" s="544"/>
      <c r="E60" s="544"/>
      <c r="F60" s="544"/>
      <c r="G60" s="544"/>
      <c r="H60" s="544"/>
      <c r="I60" s="544"/>
      <c r="J60" s="544"/>
      <c r="K60" s="544"/>
      <c r="L60" s="544"/>
      <c r="M60" s="544"/>
      <c r="N60" s="544"/>
      <c r="O60" s="544"/>
      <c r="P60" s="544"/>
      <c r="Q60" s="544"/>
      <c r="R60" s="544"/>
      <c r="S60" s="544"/>
      <c r="T60" s="111"/>
    </row>
    <row r="61" spans="1:21" ht="55" customHeight="1" x14ac:dyDescent="0.35">
      <c r="A61" s="420" t="s">
        <v>269</v>
      </c>
      <c r="B61" s="485" t="s">
        <v>270</v>
      </c>
      <c r="C61" s="294" t="s">
        <v>520</v>
      </c>
      <c r="D61" s="417"/>
      <c r="E61" s="417"/>
      <c r="F61" s="417" t="s">
        <v>163</v>
      </c>
      <c r="G61" s="417" t="s">
        <v>163</v>
      </c>
      <c r="H61" s="417"/>
      <c r="I61" s="417" t="s">
        <v>163</v>
      </c>
      <c r="J61" s="417"/>
      <c r="K61" s="417" t="s">
        <v>163</v>
      </c>
      <c r="L61" s="417"/>
      <c r="M61" s="417" t="s">
        <v>163</v>
      </c>
      <c r="N61" s="417"/>
      <c r="O61" s="417"/>
      <c r="P61" s="417"/>
      <c r="Q61" s="417"/>
      <c r="R61" s="417"/>
      <c r="S61" s="417"/>
      <c r="T61" s="65"/>
    </row>
    <row r="62" spans="1:21" ht="17.5" customHeight="1" x14ac:dyDescent="0.35">
      <c r="A62" s="749" t="s">
        <v>772</v>
      </c>
      <c r="B62" s="749"/>
      <c r="C62" s="749"/>
      <c r="D62" s="88">
        <v>0</v>
      </c>
      <c r="E62" s="487">
        <v>0</v>
      </c>
      <c r="F62" s="487">
        <v>12</v>
      </c>
      <c r="G62" s="487">
        <v>12</v>
      </c>
      <c r="H62" s="487">
        <v>0</v>
      </c>
      <c r="I62" s="487">
        <v>12</v>
      </c>
      <c r="J62" s="487">
        <v>0</v>
      </c>
      <c r="K62" s="487">
        <v>12</v>
      </c>
      <c r="L62" s="487">
        <v>0</v>
      </c>
      <c r="M62" s="487">
        <v>12</v>
      </c>
      <c r="N62" s="487">
        <v>0</v>
      </c>
      <c r="O62" s="487">
        <v>0</v>
      </c>
      <c r="P62" s="487">
        <v>0</v>
      </c>
      <c r="Q62" s="487">
        <v>0</v>
      </c>
      <c r="R62" s="487">
        <v>0</v>
      </c>
      <c r="S62" s="487">
        <v>0</v>
      </c>
      <c r="T62" s="325"/>
    </row>
    <row r="63" spans="1:21" ht="17.5" customHeight="1" x14ac:dyDescent="0.35">
      <c r="A63" s="750" t="s">
        <v>196</v>
      </c>
      <c r="B63" s="750"/>
      <c r="C63" s="750"/>
      <c r="D63" s="544"/>
      <c r="E63" s="544"/>
      <c r="F63" s="544"/>
      <c r="G63" s="544"/>
      <c r="H63" s="544"/>
      <c r="I63" s="544"/>
      <c r="J63" s="544"/>
      <c r="K63" s="544"/>
      <c r="L63" s="544"/>
      <c r="M63" s="544"/>
      <c r="N63" s="544"/>
      <c r="O63" s="544"/>
      <c r="P63" s="544"/>
      <c r="Q63" s="544"/>
      <c r="R63" s="544"/>
      <c r="S63" s="544"/>
      <c r="T63" s="111"/>
    </row>
    <row r="64" spans="1:21" ht="37" customHeight="1" x14ac:dyDescent="0.35">
      <c r="A64" s="420" t="s">
        <v>164</v>
      </c>
      <c r="B64" s="485" t="s">
        <v>165</v>
      </c>
      <c r="C64" s="294" t="s">
        <v>520</v>
      </c>
      <c r="D64" s="417"/>
      <c r="E64" s="417"/>
      <c r="F64" s="417" t="s">
        <v>163</v>
      </c>
      <c r="G64" s="417" t="s">
        <v>163</v>
      </c>
      <c r="H64" s="417"/>
      <c r="I64" s="417"/>
      <c r="J64" s="417"/>
      <c r="K64" s="417" t="s">
        <v>163</v>
      </c>
      <c r="L64" s="417"/>
      <c r="M64" s="417" t="s">
        <v>163</v>
      </c>
      <c r="N64" s="417"/>
      <c r="O64" s="417"/>
      <c r="P64" s="417"/>
      <c r="Q64" s="417"/>
      <c r="R64" s="417"/>
      <c r="S64" s="417"/>
      <c r="T64" s="65"/>
      <c r="U64" s="58"/>
    </row>
    <row r="65" spans="1:21" ht="17.5" customHeight="1" x14ac:dyDescent="0.35">
      <c r="A65" s="749" t="s">
        <v>772</v>
      </c>
      <c r="B65" s="749"/>
      <c r="C65" s="749"/>
      <c r="D65" s="88">
        <v>0</v>
      </c>
      <c r="E65" s="88">
        <v>0</v>
      </c>
      <c r="F65" s="88">
        <v>12</v>
      </c>
      <c r="G65" s="88">
        <v>12</v>
      </c>
      <c r="H65" s="88">
        <v>0</v>
      </c>
      <c r="I65" s="88">
        <v>0</v>
      </c>
      <c r="J65" s="88">
        <v>0</v>
      </c>
      <c r="K65" s="88">
        <v>12</v>
      </c>
      <c r="L65" s="88">
        <v>0</v>
      </c>
      <c r="M65" s="88">
        <v>12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0</v>
      </c>
      <c r="T65" s="325"/>
    </row>
    <row r="66" spans="1:21" ht="17.5" customHeight="1" x14ac:dyDescent="0.35">
      <c r="A66" s="750" t="s">
        <v>196</v>
      </c>
      <c r="B66" s="750"/>
      <c r="C66" s="750"/>
      <c r="D66" s="544"/>
      <c r="E66" s="544"/>
      <c r="F66" s="544"/>
      <c r="G66" s="544"/>
      <c r="H66" s="544"/>
      <c r="I66" s="544"/>
      <c r="J66" s="544"/>
      <c r="K66" s="544"/>
      <c r="L66" s="544"/>
      <c r="M66" s="544"/>
      <c r="N66" s="544"/>
      <c r="O66" s="544"/>
      <c r="P66" s="544"/>
      <c r="Q66" s="544"/>
      <c r="R66" s="544"/>
      <c r="S66" s="544"/>
      <c r="T66" s="111"/>
    </row>
    <row r="67" spans="1:21" ht="31" customHeight="1" x14ac:dyDescent="0.35">
      <c r="A67" s="420" t="s">
        <v>271</v>
      </c>
      <c r="B67" s="485" t="s">
        <v>272</v>
      </c>
      <c r="C67" s="294" t="s">
        <v>520</v>
      </c>
      <c r="D67" s="417"/>
      <c r="E67" s="417"/>
      <c r="F67" s="417" t="s">
        <v>163</v>
      </c>
      <c r="G67" s="417" t="s">
        <v>163</v>
      </c>
      <c r="H67" s="417"/>
      <c r="I67" s="417"/>
      <c r="J67" s="417"/>
      <c r="K67" s="417"/>
      <c r="L67" s="417"/>
      <c r="M67" s="417"/>
      <c r="N67" s="417"/>
      <c r="O67" s="417"/>
      <c r="P67" s="417"/>
      <c r="Q67" s="417"/>
      <c r="R67" s="417"/>
      <c r="S67" s="417"/>
      <c r="T67" s="65"/>
      <c r="U67" s="50"/>
    </row>
    <row r="68" spans="1:21" ht="17.5" customHeight="1" x14ac:dyDescent="0.35">
      <c r="A68" s="749" t="s">
        <v>772</v>
      </c>
      <c r="B68" s="749"/>
      <c r="C68" s="749"/>
      <c r="D68" s="88">
        <v>0</v>
      </c>
      <c r="E68" s="88">
        <v>0</v>
      </c>
      <c r="F68" s="88">
        <v>12</v>
      </c>
      <c r="G68" s="88">
        <v>12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325"/>
    </row>
    <row r="69" spans="1:21" ht="17.5" customHeight="1" x14ac:dyDescent="0.35">
      <c r="A69" s="750" t="s">
        <v>196</v>
      </c>
      <c r="B69" s="750"/>
      <c r="C69" s="750"/>
      <c r="D69" s="544"/>
      <c r="E69" s="544"/>
      <c r="F69" s="544"/>
      <c r="G69" s="544"/>
      <c r="H69" s="544"/>
      <c r="I69" s="544"/>
      <c r="J69" s="544"/>
      <c r="K69" s="544"/>
      <c r="L69" s="544"/>
      <c r="M69" s="544"/>
      <c r="N69" s="544"/>
      <c r="O69" s="544"/>
      <c r="P69" s="544"/>
      <c r="Q69" s="544"/>
      <c r="R69" s="544"/>
      <c r="S69" s="544"/>
      <c r="T69" s="111"/>
    </row>
    <row r="70" spans="1:21" ht="31" customHeight="1" x14ac:dyDescent="0.35">
      <c r="A70" s="420" t="s">
        <v>248</v>
      </c>
      <c r="B70" s="485" t="s">
        <v>166</v>
      </c>
      <c r="C70" s="294" t="s">
        <v>520</v>
      </c>
      <c r="D70" s="417"/>
      <c r="E70" s="417"/>
      <c r="F70" s="417" t="s">
        <v>163</v>
      </c>
      <c r="G70" s="417" t="s">
        <v>163</v>
      </c>
      <c r="H70" s="417"/>
      <c r="I70" s="417" t="s">
        <v>163</v>
      </c>
      <c r="J70" s="417"/>
      <c r="K70" s="417" t="s">
        <v>163</v>
      </c>
      <c r="L70" s="417"/>
      <c r="M70" s="417" t="s">
        <v>163</v>
      </c>
      <c r="N70" s="417"/>
      <c r="O70" s="417"/>
      <c r="P70" s="417"/>
      <c r="Q70" s="417"/>
      <c r="R70" s="417"/>
      <c r="S70" s="417"/>
      <c r="T70" s="65"/>
    </row>
    <row r="71" spans="1:21" ht="17.5" customHeight="1" x14ac:dyDescent="0.35">
      <c r="A71" s="749" t="s">
        <v>772</v>
      </c>
      <c r="B71" s="749"/>
      <c r="C71" s="749"/>
      <c r="D71" s="88">
        <v>0</v>
      </c>
      <c r="E71" s="88">
        <v>0</v>
      </c>
      <c r="F71" s="88">
        <v>12</v>
      </c>
      <c r="G71" s="88">
        <v>12</v>
      </c>
      <c r="H71" s="88">
        <v>0</v>
      </c>
      <c r="I71" s="88">
        <v>12</v>
      </c>
      <c r="J71" s="88">
        <v>0</v>
      </c>
      <c r="K71" s="88">
        <v>12</v>
      </c>
      <c r="L71" s="88">
        <v>0</v>
      </c>
      <c r="M71" s="88">
        <v>12</v>
      </c>
      <c r="N71" s="88">
        <v>0</v>
      </c>
      <c r="O71" s="88">
        <v>0</v>
      </c>
      <c r="P71" s="88">
        <v>0</v>
      </c>
      <c r="Q71" s="88">
        <v>0</v>
      </c>
      <c r="R71" s="88">
        <v>0</v>
      </c>
      <c r="S71" s="88">
        <v>0</v>
      </c>
      <c r="T71" s="325"/>
    </row>
    <row r="72" spans="1:21" ht="17.5" customHeight="1" x14ac:dyDescent="0.35">
      <c r="A72" s="750" t="s">
        <v>196</v>
      </c>
      <c r="B72" s="750"/>
      <c r="C72" s="750"/>
      <c r="D72" s="544"/>
      <c r="E72" s="544"/>
      <c r="F72" s="544"/>
      <c r="G72" s="544"/>
      <c r="H72" s="544"/>
      <c r="I72" s="544"/>
      <c r="J72" s="544"/>
      <c r="K72" s="544"/>
      <c r="L72" s="544"/>
      <c r="M72" s="544"/>
      <c r="N72" s="544"/>
      <c r="O72" s="544"/>
      <c r="P72" s="544"/>
      <c r="Q72" s="544"/>
      <c r="R72" s="544"/>
      <c r="S72" s="544"/>
      <c r="T72" s="111"/>
    </row>
    <row r="73" spans="1:21" ht="29.5" customHeight="1" x14ac:dyDescent="0.35">
      <c r="A73" s="420" t="s">
        <v>248</v>
      </c>
      <c r="B73" s="485" t="s">
        <v>167</v>
      </c>
      <c r="C73" s="294" t="s">
        <v>520</v>
      </c>
      <c r="D73" s="417"/>
      <c r="E73" s="417"/>
      <c r="F73" s="417" t="s">
        <v>163</v>
      </c>
      <c r="G73" s="417" t="s">
        <v>163</v>
      </c>
      <c r="H73" s="417"/>
      <c r="I73" s="417" t="s">
        <v>163</v>
      </c>
      <c r="J73" s="417"/>
      <c r="K73" s="417" t="s">
        <v>163</v>
      </c>
      <c r="L73" s="417"/>
      <c r="M73" s="417" t="s">
        <v>163</v>
      </c>
      <c r="N73" s="417"/>
      <c r="O73" s="417"/>
      <c r="P73" s="417"/>
      <c r="Q73" s="417"/>
      <c r="R73" s="417"/>
      <c r="S73" s="417"/>
      <c r="T73" s="65"/>
    </row>
    <row r="74" spans="1:21" ht="17.5" customHeight="1" x14ac:dyDescent="0.35">
      <c r="A74" s="749" t="s">
        <v>772</v>
      </c>
      <c r="B74" s="749"/>
      <c r="C74" s="749"/>
      <c r="D74" s="88">
        <v>0</v>
      </c>
      <c r="E74" s="88">
        <v>0</v>
      </c>
      <c r="F74" s="88">
        <v>12</v>
      </c>
      <c r="G74" s="88">
        <v>12</v>
      </c>
      <c r="H74" s="88">
        <v>0</v>
      </c>
      <c r="I74" s="88">
        <v>12</v>
      </c>
      <c r="J74" s="88">
        <v>0</v>
      </c>
      <c r="K74" s="88">
        <v>12</v>
      </c>
      <c r="L74" s="88">
        <v>0</v>
      </c>
      <c r="M74" s="88">
        <v>12</v>
      </c>
      <c r="N74" s="88">
        <v>0</v>
      </c>
      <c r="O74" s="88">
        <v>0</v>
      </c>
      <c r="P74" s="88">
        <v>0</v>
      </c>
      <c r="Q74" s="88">
        <v>0</v>
      </c>
      <c r="R74" s="88">
        <v>0</v>
      </c>
      <c r="S74" s="88">
        <v>0</v>
      </c>
      <c r="T74" s="325"/>
    </row>
    <row r="75" spans="1:21" ht="17.5" customHeight="1" x14ac:dyDescent="0.35">
      <c r="A75" s="750" t="s">
        <v>196</v>
      </c>
      <c r="B75" s="750"/>
      <c r="C75" s="750"/>
      <c r="D75" s="544"/>
      <c r="E75" s="544"/>
      <c r="F75" s="544"/>
      <c r="G75" s="544"/>
      <c r="H75" s="544"/>
      <c r="I75" s="544"/>
      <c r="J75" s="544"/>
      <c r="K75" s="544"/>
      <c r="L75" s="544"/>
      <c r="M75" s="544"/>
      <c r="N75" s="544"/>
      <c r="O75" s="544"/>
      <c r="P75" s="544"/>
      <c r="Q75" s="544"/>
      <c r="R75" s="544"/>
      <c r="S75" s="544"/>
      <c r="T75" s="111"/>
    </row>
    <row r="76" spans="1:21" ht="29" customHeight="1" x14ac:dyDescent="0.35">
      <c r="A76" s="420" t="s">
        <v>248</v>
      </c>
      <c r="B76" s="485" t="s">
        <v>168</v>
      </c>
      <c r="C76" s="294" t="s">
        <v>520</v>
      </c>
      <c r="D76" s="417"/>
      <c r="E76" s="417"/>
      <c r="F76" s="417" t="s">
        <v>169</v>
      </c>
      <c r="G76" s="417" t="s">
        <v>169</v>
      </c>
      <c r="H76" s="417"/>
      <c r="I76" s="417" t="s">
        <v>169</v>
      </c>
      <c r="J76" s="417"/>
      <c r="K76" s="417" t="s">
        <v>169</v>
      </c>
      <c r="L76" s="417"/>
      <c r="M76" s="417" t="s">
        <v>169</v>
      </c>
      <c r="N76" s="417"/>
      <c r="O76" s="417"/>
      <c r="P76" s="417"/>
      <c r="Q76" s="417"/>
      <c r="R76" s="417"/>
      <c r="S76" s="417"/>
      <c r="T76" s="65"/>
    </row>
    <row r="77" spans="1:21" ht="17.5" customHeight="1" x14ac:dyDescent="0.35">
      <c r="A77" s="749" t="s">
        <v>772</v>
      </c>
      <c r="B77" s="749"/>
      <c r="C77" s="749"/>
      <c r="D77" s="88">
        <v>0</v>
      </c>
      <c r="E77" s="487">
        <v>0</v>
      </c>
      <c r="F77" s="487">
        <v>4</v>
      </c>
      <c r="G77" s="487">
        <v>4</v>
      </c>
      <c r="H77" s="487">
        <v>0</v>
      </c>
      <c r="I77" s="487">
        <v>4</v>
      </c>
      <c r="J77" s="487">
        <v>0</v>
      </c>
      <c r="K77" s="487">
        <v>4</v>
      </c>
      <c r="L77" s="487">
        <v>0</v>
      </c>
      <c r="M77" s="487">
        <v>4</v>
      </c>
      <c r="N77" s="487">
        <v>0</v>
      </c>
      <c r="O77" s="487">
        <v>0</v>
      </c>
      <c r="P77" s="487">
        <v>0</v>
      </c>
      <c r="Q77" s="487">
        <v>0</v>
      </c>
      <c r="R77" s="487">
        <v>0</v>
      </c>
      <c r="S77" s="487">
        <v>0</v>
      </c>
      <c r="T77" s="325"/>
    </row>
    <row r="78" spans="1:21" ht="17.5" customHeight="1" x14ac:dyDescent="0.35">
      <c r="A78" s="750" t="s">
        <v>196</v>
      </c>
      <c r="B78" s="750"/>
      <c r="C78" s="750"/>
      <c r="D78" s="544"/>
      <c r="E78" s="544"/>
      <c r="F78" s="544"/>
      <c r="G78" s="544"/>
      <c r="H78" s="544"/>
      <c r="I78" s="544"/>
      <c r="J78" s="544"/>
      <c r="K78" s="544"/>
      <c r="L78" s="544"/>
      <c r="M78" s="544"/>
      <c r="N78" s="544"/>
      <c r="O78" s="544"/>
      <c r="P78" s="544"/>
      <c r="Q78" s="544"/>
      <c r="R78" s="544"/>
      <c r="S78" s="544"/>
      <c r="T78" s="111"/>
    </row>
    <row r="79" spans="1:21" ht="28.5" customHeight="1" x14ac:dyDescent="0.35">
      <c r="A79" s="420" t="s">
        <v>170</v>
      </c>
      <c r="B79" s="485" t="s">
        <v>171</v>
      </c>
      <c r="C79" s="294" t="s">
        <v>520</v>
      </c>
      <c r="D79" s="417"/>
      <c r="E79" s="417" t="s">
        <v>163</v>
      </c>
      <c r="F79" s="417" t="s">
        <v>163</v>
      </c>
      <c r="G79" s="417" t="s">
        <v>163</v>
      </c>
      <c r="H79" s="417"/>
      <c r="I79" s="417" t="s">
        <v>163</v>
      </c>
      <c r="J79" s="417"/>
      <c r="K79" s="417" t="s">
        <v>163</v>
      </c>
      <c r="L79" s="417"/>
      <c r="M79" s="417" t="s">
        <v>163</v>
      </c>
      <c r="N79" s="417"/>
      <c r="O79" s="417"/>
      <c r="P79" s="417"/>
      <c r="Q79" s="417"/>
      <c r="R79" s="417"/>
      <c r="S79" s="417"/>
      <c r="T79" s="65"/>
    </row>
    <row r="80" spans="1:21" ht="17.5" customHeight="1" x14ac:dyDescent="0.35">
      <c r="A80" s="749" t="s">
        <v>772</v>
      </c>
      <c r="B80" s="749"/>
      <c r="C80" s="749"/>
      <c r="D80" s="88">
        <v>0</v>
      </c>
      <c r="E80" s="514">
        <v>12</v>
      </c>
      <c r="F80" s="88">
        <v>12</v>
      </c>
      <c r="G80" s="88">
        <v>12</v>
      </c>
      <c r="H80" s="88">
        <v>0</v>
      </c>
      <c r="I80" s="88">
        <v>12</v>
      </c>
      <c r="J80" s="88">
        <v>0</v>
      </c>
      <c r="K80" s="88">
        <v>12</v>
      </c>
      <c r="L80" s="88">
        <v>0</v>
      </c>
      <c r="M80" s="88">
        <v>12</v>
      </c>
      <c r="N80" s="88">
        <v>0</v>
      </c>
      <c r="O80" s="88">
        <v>0</v>
      </c>
      <c r="P80" s="88">
        <v>0</v>
      </c>
      <c r="Q80" s="88">
        <v>0</v>
      </c>
      <c r="R80" s="88">
        <v>0</v>
      </c>
      <c r="S80" s="88">
        <v>0</v>
      </c>
      <c r="T80" s="325"/>
    </row>
    <row r="81" spans="1:24" ht="17.5" customHeight="1" x14ac:dyDescent="0.35">
      <c r="A81" s="750" t="s">
        <v>196</v>
      </c>
      <c r="B81" s="750"/>
      <c r="C81" s="750"/>
      <c r="D81" s="544"/>
      <c r="E81" s="544"/>
      <c r="F81" s="544"/>
      <c r="G81" s="544"/>
      <c r="H81" s="544"/>
      <c r="I81" s="544"/>
      <c r="J81" s="544"/>
      <c r="K81" s="544"/>
      <c r="L81" s="544"/>
      <c r="M81" s="544"/>
      <c r="N81" s="544"/>
      <c r="O81" s="544"/>
      <c r="P81" s="544"/>
      <c r="Q81" s="544"/>
      <c r="R81" s="544"/>
      <c r="S81" s="544"/>
      <c r="T81" s="111"/>
    </row>
    <row r="82" spans="1:24" ht="45.5" customHeight="1" x14ac:dyDescent="0.35">
      <c r="A82" s="442" t="s">
        <v>706</v>
      </c>
      <c r="B82" s="485" t="s">
        <v>247</v>
      </c>
      <c r="C82" s="294" t="s">
        <v>520</v>
      </c>
      <c r="D82" s="417"/>
      <c r="E82" s="417" t="s">
        <v>163</v>
      </c>
      <c r="F82" s="417" t="s">
        <v>568</v>
      </c>
      <c r="G82" s="417" t="s">
        <v>568</v>
      </c>
      <c r="H82" s="417"/>
      <c r="I82" s="417" t="s">
        <v>568</v>
      </c>
      <c r="J82" s="417"/>
      <c r="K82" s="417" t="s">
        <v>163</v>
      </c>
      <c r="L82" s="417"/>
      <c r="M82" s="417" t="s">
        <v>163</v>
      </c>
      <c r="N82" s="417"/>
      <c r="O82" s="417"/>
      <c r="P82" s="417"/>
      <c r="Q82" s="417"/>
      <c r="R82" s="417"/>
      <c r="S82" s="417"/>
      <c r="T82" s="65"/>
    </row>
    <row r="83" spans="1:24" ht="17.5" customHeight="1" x14ac:dyDescent="0.35">
      <c r="A83" s="749" t="s">
        <v>772</v>
      </c>
      <c r="B83" s="749"/>
      <c r="C83" s="749"/>
      <c r="D83" s="88">
        <v>0</v>
      </c>
      <c r="E83" s="487">
        <v>12</v>
      </c>
      <c r="F83" s="88">
        <v>12</v>
      </c>
      <c r="G83" s="88">
        <v>12</v>
      </c>
      <c r="H83" s="88">
        <v>0</v>
      </c>
      <c r="I83" s="88">
        <v>12</v>
      </c>
      <c r="J83" s="88">
        <v>0</v>
      </c>
      <c r="K83" s="88">
        <v>12</v>
      </c>
      <c r="L83" s="88">
        <v>0</v>
      </c>
      <c r="M83" s="88">
        <v>12</v>
      </c>
      <c r="N83" s="88">
        <v>0</v>
      </c>
      <c r="O83" s="88">
        <v>0</v>
      </c>
      <c r="P83" s="88">
        <v>0</v>
      </c>
      <c r="Q83" s="88">
        <v>0</v>
      </c>
      <c r="R83" s="88">
        <v>0</v>
      </c>
      <c r="S83" s="88">
        <v>0</v>
      </c>
      <c r="T83" s="325"/>
    </row>
    <row r="84" spans="1:24" ht="17.5" customHeight="1" x14ac:dyDescent="0.35">
      <c r="A84" s="750" t="s">
        <v>196</v>
      </c>
      <c r="B84" s="750"/>
      <c r="C84" s="750"/>
      <c r="D84" s="544"/>
      <c r="E84" s="544"/>
      <c r="F84" s="544"/>
      <c r="G84" s="544"/>
      <c r="H84" s="544"/>
      <c r="I84" s="544"/>
      <c r="J84" s="544"/>
      <c r="K84" s="544"/>
      <c r="L84" s="544"/>
      <c r="M84" s="544"/>
      <c r="N84" s="544"/>
      <c r="O84" s="544"/>
      <c r="P84" s="544"/>
      <c r="Q84" s="544"/>
      <c r="R84" s="544"/>
      <c r="S84" s="544"/>
      <c r="T84" s="111"/>
    </row>
    <row r="85" spans="1:24" ht="29" customHeight="1" x14ac:dyDescent="0.35">
      <c r="A85" s="420" t="s">
        <v>172</v>
      </c>
      <c r="B85" s="485" t="s">
        <v>273</v>
      </c>
      <c r="C85" s="294" t="s">
        <v>520</v>
      </c>
      <c r="D85" s="417"/>
      <c r="E85" s="417"/>
      <c r="F85" s="417" t="s">
        <v>568</v>
      </c>
      <c r="G85" s="417" t="s">
        <v>568</v>
      </c>
      <c r="H85" s="417"/>
      <c r="I85" s="25" t="s">
        <v>568</v>
      </c>
      <c r="J85" s="417"/>
      <c r="K85" s="417" t="s">
        <v>163</v>
      </c>
      <c r="L85" s="417"/>
      <c r="M85" s="417" t="s">
        <v>163</v>
      </c>
      <c r="N85" s="417"/>
      <c r="O85" s="417"/>
      <c r="P85" s="417"/>
      <c r="Q85" s="417"/>
      <c r="R85" s="417"/>
      <c r="S85" s="417"/>
      <c r="T85" s="65"/>
    </row>
    <row r="86" spans="1:24" ht="17.5" customHeight="1" x14ac:dyDescent="0.35">
      <c r="A86" s="749" t="s">
        <v>772</v>
      </c>
      <c r="B86" s="749"/>
      <c r="C86" s="749"/>
      <c r="D86" s="88">
        <v>0</v>
      </c>
      <c r="E86" s="88">
        <v>0</v>
      </c>
      <c r="F86" s="88">
        <v>12</v>
      </c>
      <c r="G86" s="88">
        <v>12</v>
      </c>
      <c r="H86" s="88">
        <v>0</v>
      </c>
      <c r="I86" s="88">
        <v>12</v>
      </c>
      <c r="J86" s="88">
        <v>0</v>
      </c>
      <c r="K86" s="88">
        <v>12</v>
      </c>
      <c r="L86" s="88">
        <v>0</v>
      </c>
      <c r="M86" s="88">
        <v>12</v>
      </c>
      <c r="N86" s="88">
        <v>0</v>
      </c>
      <c r="O86" s="88">
        <v>0</v>
      </c>
      <c r="P86" s="88">
        <v>0</v>
      </c>
      <c r="Q86" s="88">
        <v>0</v>
      </c>
      <c r="R86" s="88">
        <v>0</v>
      </c>
      <c r="S86" s="88">
        <v>0</v>
      </c>
      <c r="T86" s="325"/>
    </row>
    <row r="87" spans="1:24" ht="17.5" customHeight="1" x14ac:dyDescent="0.35">
      <c r="A87" s="750" t="s">
        <v>196</v>
      </c>
      <c r="B87" s="750"/>
      <c r="C87" s="750"/>
      <c r="D87" s="544"/>
      <c r="E87" s="544"/>
      <c r="F87" s="544"/>
      <c r="G87" s="544"/>
      <c r="H87" s="544"/>
      <c r="I87" s="544"/>
      <c r="J87" s="544"/>
      <c r="K87" s="544"/>
      <c r="L87" s="544"/>
      <c r="M87" s="544"/>
      <c r="N87" s="544"/>
      <c r="O87" s="544"/>
      <c r="P87" s="544"/>
      <c r="Q87" s="544"/>
      <c r="R87" s="544"/>
      <c r="S87" s="544"/>
      <c r="T87" s="111"/>
    </row>
    <row r="88" spans="1:24" ht="47" customHeight="1" x14ac:dyDescent="0.35">
      <c r="A88" s="420" t="s">
        <v>702</v>
      </c>
      <c r="B88" s="485" t="s">
        <v>707</v>
      </c>
      <c r="C88" s="294" t="s">
        <v>520</v>
      </c>
      <c r="D88" s="417" t="s">
        <v>163</v>
      </c>
      <c r="E88" s="417" t="s">
        <v>163</v>
      </c>
      <c r="F88" s="417"/>
      <c r="G88" s="417"/>
      <c r="H88" s="417"/>
      <c r="I88" s="522" t="s">
        <v>163</v>
      </c>
      <c r="J88" s="484"/>
      <c r="K88" s="417" t="s">
        <v>163</v>
      </c>
      <c r="L88" s="417" t="s">
        <v>163</v>
      </c>
      <c r="M88" s="417" t="s">
        <v>163</v>
      </c>
      <c r="N88" s="417"/>
      <c r="O88" s="417"/>
      <c r="P88" s="417"/>
      <c r="Q88" s="417"/>
      <c r="R88" s="417"/>
      <c r="S88" s="417"/>
      <c r="T88" s="65"/>
    </row>
    <row r="89" spans="1:24" ht="17.5" customHeight="1" x14ac:dyDescent="0.35">
      <c r="A89" s="749" t="s">
        <v>772</v>
      </c>
      <c r="B89" s="749"/>
      <c r="C89" s="749"/>
      <c r="D89" s="487">
        <v>12</v>
      </c>
      <c r="E89" s="487">
        <v>12</v>
      </c>
      <c r="F89" s="88">
        <v>0</v>
      </c>
      <c r="G89" s="487">
        <v>0</v>
      </c>
      <c r="H89" s="487">
        <v>0</v>
      </c>
      <c r="I89" s="487">
        <v>12</v>
      </c>
      <c r="J89" s="487">
        <v>0</v>
      </c>
      <c r="K89" s="487">
        <v>12</v>
      </c>
      <c r="L89" s="487">
        <v>12</v>
      </c>
      <c r="M89" s="487">
        <v>12</v>
      </c>
      <c r="N89" s="88">
        <v>0</v>
      </c>
      <c r="O89" s="88">
        <v>0</v>
      </c>
      <c r="P89" s="88">
        <v>0</v>
      </c>
      <c r="Q89" s="88">
        <v>0</v>
      </c>
      <c r="R89" s="88">
        <v>0</v>
      </c>
      <c r="S89" s="88">
        <v>0</v>
      </c>
      <c r="T89" s="325"/>
    </row>
    <row r="90" spans="1:24" ht="17.5" customHeight="1" x14ac:dyDescent="0.35">
      <c r="A90" s="750" t="s">
        <v>196</v>
      </c>
      <c r="B90" s="750"/>
      <c r="C90" s="750"/>
      <c r="D90" s="544"/>
      <c r="E90" s="544"/>
      <c r="F90" s="544"/>
      <c r="G90" s="544"/>
      <c r="H90" s="544"/>
      <c r="I90" s="544"/>
      <c r="J90" s="544"/>
      <c r="K90" s="544"/>
      <c r="L90" s="544"/>
      <c r="M90" s="544"/>
      <c r="N90" s="544"/>
      <c r="O90" s="544"/>
      <c r="P90" s="544"/>
      <c r="Q90" s="544"/>
      <c r="R90" s="544"/>
      <c r="S90" s="544"/>
      <c r="T90" s="111"/>
    </row>
    <row r="91" spans="1:24" ht="69.5" customHeight="1" x14ac:dyDescent="0.35">
      <c r="A91" s="420" t="s">
        <v>249</v>
      </c>
      <c r="B91" s="485" t="s">
        <v>707</v>
      </c>
      <c r="C91" s="417" t="s">
        <v>521</v>
      </c>
      <c r="D91" s="417" t="s">
        <v>156</v>
      </c>
      <c r="E91" s="417" t="s">
        <v>156</v>
      </c>
      <c r="F91" s="417"/>
      <c r="G91" s="417"/>
      <c r="H91" s="417"/>
      <c r="I91" s="417"/>
      <c r="J91" s="417"/>
      <c r="K91" s="417" t="s">
        <v>156</v>
      </c>
      <c r="L91" s="417" t="s">
        <v>156</v>
      </c>
      <c r="M91" s="417" t="s">
        <v>156</v>
      </c>
      <c r="N91" s="417"/>
      <c r="O91" s="417"/>
      <c r="P91" s="417"/>
      <c r="Q91" s="417"/>
      <c r="R91" s="417"/>
      <c r="S91" s="417"/>
      <c r="T91" s="65"/>
    </row>
    <row r="92" spans="1:24" ht="17.5" customHeight="1" x14ac:dyDescent="0.35">
      <c r="A92" s="749" t="s">
        <v>772</v>
      </c>
      <c r="B92" s="749"/>
      <c r="C92" s="749"/>
      <c r="D92" s="88">
        <v>2</v>
      </c>
      <c r="E92" s="487">
        <v>2</v>
      </c>
      <c r="F92" s="487">
        <v>0</v>
      </c>
      <c r="G92" s="487">
        <v>0</v>
      </c>
      <c r="H92" s="487">
        <v>0</v>
      </c>
      <c r="I92" s="487">
        <v>0</v>
      </c>
      <c r="J92" s="487">
        <v>0</v>
      </c>
      <c r="K92" s="487">
        <v>2</v>
      </c>
      <c r="L92" s="487">
        <v>2</v>
      </c>
      <c r="M92" s="487">
        <v>2</v>
      </c>
      <c r="N92" s="487">
        <v>0</v>
      </c>
      <c r="O92" s="487">
        <v>0</v>
      </c>
      <c r="P92" s="487">
        <v>0</v>
      </c>
      <c r="Q92" s="487">
        <v>0</v>
      </c>
      <c r="R92" s="487">
        <v>0</v>
      </c>
      <c r="S92" s="487">
        <v>0</v>
      </c>
      <c r="T92" s="325"/>
    </row>
    <row r="93" spans="1:24" ht="17.5" customHeight="1" x14ac:dyDescent="0.35">
      <c r="A93" s="750" t="s">
        <v>196</v>
      </c>
      <c r="B93" s="750"/>
      <c r="C93" s="750"/>
      <c r="D93" s="544"/>
      <c r="E93" s="544"/>
      <c r="F93" s="544"/>
      <c r="G93" s="544"/>
      <c r="H93" s="544"/>
      <c r="I93" s="544"/>
      <c r="J93" s="544"/>
      <c r="K93" s="544"/>
      <c r="L93" s="544"/>
      <c r="M93" s="544"/>
      <c r="N93" s="544"/>
      <c r="O93" s="544"/>
      <c r="P93" s="544"/>
      <c r="Q93" s="544"/>
      <c r="R93" s="544"/>
      <c r="S93" s="544"/>
      <c r="T93" s="111"/>
    </row>
    <row r="94" spans="1:24" ht="28.5" customHeight="1" x14ac:dyDescent="0.35">
      <c r="A94" s="615" t="s">
        <v>788</v>
      </c>
      <c r="B94" s="616"/>
      <c r="C94" s="617"/>
      <c r="D94" s="101">
        <f t="shared" ref="D94:S94" si="0">SUM(D5,D8,D92,D59,D20,D11,D14,D17,D23,D26,D35,D38,D41,D44,D47,D50,D53,D62,D65,D68,D71,D74,D77,D80,D83,D86,D89,D56,D29,D32)</f>
        <v>144</v>
      </c>
      <c r="E94" s="101">
        <f t="shared" si="0"/>
        <v>192</v>
      </c>
      <c r="F94" s="101">
        <f t="shared" si="0"/>
        <v>508</v>
      </c>
      <c r="G94" s="101">
        <f t="shared" si="0"/>
        <v>508</v>
      </c>
      <c r="H94" s="101">
        <f t="shared" si="0"/>
        <v>104</v>
      </c>
      <c r="I94" s="101">
        <f t="shared" si="0"/>
        <v>376</v>
      </c>
      <c r="J94" s="101">
        <f t="shared" si="0"/>
        <v>24</v>
      </c>
      <c r="K94" s="101">
        <f t="shared" si="0"/>
        <v>460</v>
      </c>
      <c r="L94" s="101">
        <f t="shared" si="0"/>
        <v>78</v>
      </c>
      <c r="M94" s="101">
        <f t="shared" si="0"/>
        <v>332</v>
      </c>
      <c r="N94" s="101">
        <f t="shared" si="0"/>
        <v>104</v>
      </c>
      <c r="O94" s="101">
        <f t="shared" si="0"/>
        <v>26</v>
      </c>
      <c r="P94" s="101">
        <f t="shared" si="0"/>
        <v>38</v>
      </c>
      <c r="Q94" s="101">
        <f t="shared" si="0"/>
        <v>26</v>
      </c>
      <c r="R94" s="101">
        <f t="shared" si="0"/>
        <v>26</v>
      </c>
      <c r="S94" s="101">
        <f t="shared" si="0"/>
        <v>6</v>
      </c>
      <c r="T94" s="289">
        <f t="shared" ref="T94" si="1">SUM(D94:S94)</f>
        <v>2952</v>
      </c>
      <c r="U94" s="395"/>
      <c r="V94" s="515"/>
      <c r="W94" s="17"/>
      <c r="X94" s="17"/>
    </row>
    <row r="95" spans="1:24" ht="17.5" customHeight="1" x14ac:dyDescent="0.35">
      <c r="A95" s="576" t="s">
        <v>789</v>
      </c>
      <c r="B95" s="597"/>
      <c r="C95" s="577"/>
      <c r="D95" s="114">
        <f t="shared" ref="D95:S95" si="2">SUM(D92*D93,D89*D90,D86*D87,D83*D84,D80*D81,D77*D78,D74*D75,D71*D72,D68*D69,D65*D66,D62*D63,D59*D60,D56*D57,D53*D54,D50*D51,D47*D48,D44*D45,D41*D42,D38*D39,D35*D36,D32*D33,D29*D30,D26*D27,D23*D24,D20*D21,D17*D18,D14*D15,D11*D12,D8*D9,D5*D6)</f>
        <v>0</v>
      </c>
      <c r="E95" s="114">
        <f t="shared" si="2"/>
        <v>0</v>
      </c>
      <c r="F95" s="114">
        <f t="shared" si="2"/>
        <v>0</v>
      </c>
      <c r="G95" s="114">
        <f t="shared" si="2"/>
        <v>0</v>
      </c>
      <c r="H95" s="114">
        <f t="shared" si="2"/>
        <v>0</v>
      </c>
      <c r="I95" s="114">
        <f t="shared" si="2"/>
        <v>0</v>
      </c>
      <c r="J95" s="114">
        <f t="shared" si="2"/>
        <v>0</v>
      </c>
      <c r="K95" s="114">
        <f t="shared" si="2"/>
        <v>0</v>
      </c>
      <c r="L95" s="114">
        <f t="shared" si="2"/>
        <v>0</v>
      </c>
      <c r="M95" s="114">
        <f t="shared" si="2"/>
        <v>0</v>
      </c>
      <c r="N95" s="114">
        <f t="shared" si="2"/>
        <v>0</v>
      </c>
      <c r="O95" s="114">
        <f t="shared" si="2"/>
        <v>0</v>
      </c>
      <c r="P95" s="114">
        <f t="shared" si="2"/>
        <v>0</v>
      </c>
      <c r="Q95" s="114">
        <f t="shared" si="2"/>
        <v>0</v>
      </c>
      <c r="R95" s="114">
        <f t="shared" si="2"/>
        <v>0</v>
      </c>
      <c r="S95" s="114">
        <f t="shared" si="2"/>
        <v>0</v>
      </c>
      <c r="T95" s="290">
        <f>SUM(D95:S95)</f>
        <v>0</v>
      </c>
      <c r="U95" s="395"/>
      <c r="V95" s="516"/>
      <c r="W95" s="17"/>
      <c r="X95" s="17"/>
    </row>
    <row r="96" spans="1:24" ht="80" customHeight="1" x14ac:dyDescent="0.35">
      <c r="A96" s="418" t="s">
        <v>0</v>
      </c>
      <c r="B96" s="438" t="s">
        <v>696</v>
      </c>
      <c r="C96" s="438" t="s">
        <v>438</v>
      </c>
      <c r="D96" s="60" t="s">
        <v>134</v>
      </c>
      <c r="E96" s="60" t="s">
        <v>280</v>
      </c>
      <c r="F96" s="60" t="s">
        <v>210</v>
      </c>
      <c r="G96" s="60" t="s">
        <v>281</v>
      </c>
      <c r="H96" s="60" t="s">
        <v>282</v>
      </c>
      <c r="I96" s="60" t="s">
        <v>78</v>
      </c>
      <c r="J96" s="369" t="s">
        <v>329</v>
      </c>
      <c r="K96" s="60" t="s">
        <v>278</v>
      </c>
      <c r="L96" s="60" t="s">
        <v>276</v>
      </c>
      <c r="M96" s="60" t="s">
        <v>279</v>
      </c>
      <c r="N96" s="60" t="s">
        <v>283</v>
      </c>
      <c r="O96" s="60" t="s">
        <v>519</v>
      </c>
      <c r="P96" s="60" t="s">
        <v>174</v>
      </c>
      <c r="Q96" s="60" t="s">
        <v>284</v>
      </c>
      <c r="R96" s="60" t="s">
        <v>277</v>
      </c>
      <c r="S96" s="110" t="s">
        <v>330</v>
      </c>
      <c r="T96" s="326"/>
      <c r="V96" s="17"/>
      <c r="W96" s="17"/>
      <c r="X96" s="17"/>
    </row>
    <row r="97" spans="1:25" ht="41" customHeight="1" x14ac:dyDescent="0.35">
      <c r="A97" s="417" t="s">
        <v>402</v>
      </c>
      <c r="B97" s="425" t="s">
        <v>659</v>
      </c>
      <c r="C97" s="437" t="s">
        <v>535</v>
      </c>
      <c r="D97" s="641" t="s">
        <v>275</v>
      </c>
      <c r="E97" s="755"/>
      <c r="F97" s="755"/>
      <c r="G97" s="755"/>
      <c r="H97" s="755"/>
      <c r="I97" s="755"/>
      <c r="J97" s="755"/>
      <c r="K97" s="755"/>
      <c r="L97" s="755"/>
      <c r="M97" s="755"/>
      <c r="N97" s="755"/>
      <c r="O97" s="755"/>
      <c r="P97" s="755"/>
      <c r="Q97" s="755"/>
      <c r="R97" s="755"/>
      <c r="S97" s="642"/>
      <c r="T97" s="432"/>
      <c r="U97" s="52"/>
    </row>
    <row r="98" spans="1:25" ht="18" customHeight="1" x14ac:dyDescent="0.35">
      <c r="A98" s="615" t="s">
        <v>783</v>
      </c>
      <c r="B98" s="616"/>
      <c r="C98" s="617"/>
      <c r="D98" s="429">
        <v>13</v>
      </c>
      <c r="E98" s="429">
        <v>1</v>
      </c>
      <c r="F98" s="429">
        <v>65</v>
      </c>
      <c r="G98" s="429">
        <v>65</v>
      </c>
      <c r="H98" s="429">
        <v>1</v>
      </c>
      <c r="I98" s="429">
        <v>64</v>
      </c>
      <c r="J98" s="429">
        <v>0</v>
      </c>
      <c r="K98" s="429">
        <v>88</v>
      </c>
      <c r="L98" s="429">
        <v>25</v>
      </c>
      <c r="M98" s="429">
        <v>63</v>
      </c>
      <c r="N98" s="429">
        <v>1</v>
      </c>
      <c r="O98" s="429">
        <v>13</v>
      </c>
      <c r="P98" s="429">
        <v>13</v>
      </c>
      <c r="Q98" s="429">
        <v>13</v>
      </c>
      <c r="R98" s="429">
        <v>13</v>
      </c>
      <c r="S98" s="429">
        <v>0</v>
      </c>
      <c r="T98" s="423">
        <f>SUM(D98:S98)</f>
        <v>438</v>
      </c>
    </row>
    <row r="99" spans="1:25" ht="18" customHeight="1" x14ac:dyDescent="0.35">
      <c r="A99" s="567" t="s">
        <v>196</v>
      </c>
      <c r="B99" s="567"/>
      <c r="C99" s="567"/>
      <c r="D99" s="544"/>
      <c r="E99" s="544"/>
      <c r="F99" s="544"/>
      <c r="G99" s="544"/>
      <c r="H99" s="544"/>
      <c r="I99" s="544"/>
      <c r="J99" s="544"/>
      <c r="K99" s="544"/>
      <c r="L99" s="544"/>
      <c r="M99" s="544"/>
      <c r="N99" s="544"/>
      <c r="O99" s="544"/>
      <c r="P99" s="544"/>
      <c r="Q99" s="544"/>
      <c r="R99" s="544"/>
      <c r="S99" s="544"/>
      <c r="T99" s="111"/>
    </row>
    <row r="100" spans="1:25" ht="18" customHeight="1" x14ac:dyDescent="0.35">
      <c r="A100" s="576" t="s">
        <v>787</v>
      </c>
      <c r="B100" s="597"/>
      <c r="C100" s="577"/>
      <c r="D100" s="292">
        <f t="shared" ref="D100:I100" si="3">D99*D98</f>
        <v>0</v>
      </c>
      <c r="E100" s="292">
        <f t="shared" si="3"/>
        <v>0</v>
      </c>
      <c r="F100" s="292">
        <f t="shared" si="3"/>
        <v>0</v>
      </c>
      <c r="G100" s="292">
        <f t="shared" si="3"/>
        <v>0</v>
      </c>
      <c r="H100" s="292">
        <f t="shared" si="3"/>
        <v>0</v>
      </c>
      <c r="I100" s="292">
        <f t="shared" si="3"/>
        <v>0</v>
      </c>
      <c r="J100" s="293" t="s">
        <v>29</v>
      </c>
      <c r="K100" s="292">
        <f t="shared" ref="K100:R100" si="4">K99*K98</f>
        <v>0</v>
      </c>
      <c r="L100" s="292">
        <f t="shared" si="4"/>
        <v>0</v>
      </c>
      <c r="M100" s="292">
        <f t="shared" si="4"/>
        <v>0</v>
      </c>
      <c r="N100" s="292">
        <f t="shared" si="4"/>
        <v>0</v>
      </c>
      <c r="O100" s="292">
        <f t="shared" si="4"/>
        <v>0</v>
      </c>
      <c r="P100" s="292">
        <f t="shared" si="4"/>
        <v>0</v>
      </c>
      <c r="Q100" s="292">
        <f t="shared" si="4"/>
        <v>0</v>
      </c>
      <c r="R100" s="292">
        <f t="shared" si="4"/>
        <v>0</v>
      </c>
      <c r="S100" s="293" t="s">
        <v>29</v>
      </c>
      <c r="T100" s="112">
        <f>SUM(D100:S100)</f>
        <v>0</v>
      </c>
      <c r="U100" s="396"/>
    </row>
    <row r="101" spans="1:25" x14ac:dyDescent="0.35">
      <c r="A101" s="43" t="s">
        <v>846</v>
      </c>
      <c r="B101" s="48"/>
      <c r="C101" s="29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25" x14ac:dyDescent="0.35">
      <c r="A102" s="419" t="s">
        <v>564</v>
      </c>
      <c r="B102" s="48"/>
      <c r="C102" s="29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25" x14ac:dyDescent="0.35">
      <c r="A103" s="419" t="s">
        <v>565</v>
      </c>
      <c r="B103" s="48"/>
      <c r="C103" s="295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</row>
    <row r="104" spans="1:25" x14ac:dyDescent="0.35">
      <c r="A104" s="3" t="s">
        <v>660</v>
      </c>
      <c r="B104" s="48"/>
      <c r="C104" s="29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25" x14ac:dyDescent="0.35">
      <c r="A105" s="48"/>
      <c r="B105" s="48"/>
      <c r="C105" s="29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25" x14ac:dyDescent="0.35">
      <c r="A106" s="48"/>
      <c r="B106" s="48"/>
      <c r="C106" s="29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25" x14ac:dyDescent="0.35">
      <c r="A107" s="48"/>
      <c r="B107" s="48"/>
      <c r="C107" s="29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25" x14ac:dyDescent="0.35">
      <c r="A108" s="42"/>
      <c r="B108" s="4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25" ht="15.5" x14ac:dyDescent="0.35">
      <c r="A109" s="53"/>
      <c r="B109" s="11"/>
      <c r="C109" s="11"/>
      <c r="D109" s="424"/>
      <c r="E109" s="424"/>
      <c r="F109" s="424"/>
      <c r="G109" s="424"/>
      <c r="H109" s="424"/>
      <c r="I109" s="424"/>
      <c r="J109" s="424"/>
      <c r="K109" s="424"/>
      <c r="L109" s="424"/>
      <c r="M109" s="424"/>
      <c r="N109" s="424"/>
      <c r="O109" s="424"/>
      <c r="P109" s="424"/>
      <c r="Q109" s="424"/>
      <c r="R109" s="424"/>
      <c r="Y109" t="s">
        <v>607</v>
      </c>
    </row>
    <row r="110" spans="1:25" x14ac:dyDescent="0.35">
      <c r="A110" s="59"/>
      <c r="B110" s="57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</row>
    <row r="111" spans="1:25" x14ac:dyDescent="0.35">
      <c r="A111" s="59"/>
      <c r="B111" s="57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</row>
    <row r="112" spans="1:25" x14ac:dyDescent="0.35">
      <c r="A112" s="42"/>
      <c r="B112" s="4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62"/>
      <c r="T112" s="63"/>
      <c r="U112" s="54"/>
    </row>
    <row r="113" spans="1:18" ht="15.5" x14ac:dyDescent="0.35">
      <c r="A113" s="55"/>
      <c r="B113" s="47"/>
      <c r="C113" s="47"/>
      <c r="D113" s="269"/>
      <c r="E113" s="269"/>
      <c r="F113" s="269"/>
      <c r="G113" s="269"/>
      <c r="H113" s="269"/>
      <c r="I113" s="269"/>
      <c r="J113" s="269"/>
      <c r="K113" s="269"/>
      <c r="L113" s="269"/>
      <c r="M113" s="269"/>
      <c r="N113" s="269"/>
      <c r="O113" s="269"/>
      <c r="P113" s="269"/>
      <c r="Q113" s="269"/>
      <c r="R113" s="269"/>
    </row>
  </sheetData>
  <autoFilter ref="A1:T104" xr:uid="{00000000-0001-0000-1100-000000000000}"/>
  <mergeCells count="71">
    <mergeCell ref="D97:S97"/>
    <mergeCell ref="A98:C98"/>
    <mergeCell ref="A99:C99"/>
    <mergeCell ref="A90:C90"/>
    <mergeCell ref="A86:C86"/>
    <mergeCell ref="A87:C87"/>
    <mergeCell ref="A94:C94"/>
    <mergeCell ref="A100:C100"/>
    <mergeCell ref="A92:C92"/>
    <mergeCell ref="A93:C93"/>
    <mergeCell ref="A95:C95"/>
    <mergeCell ref="A83:C83"/>
    <mergeCell ref="A84:C84"/>
    <mergeCell ref="A80:C80"/>
    <mergeCell ref="A81:C81"/>
    <mergeCell ref="A89:C89"/>
    <mergeCell ref="A74:C74"/>
    <mergeCell ref="A75:C75"/>
    <mergeCell ref="A71:C71"/>
    <mergeCell ref="A72:C72"/>
    <mergeCell ref="A78:C78"/>
    <mergeCell ref="A77:C77"/>
    <mergeCell ref="A62:C62"/>
    <mergeCell ref="A63:C63"/>
    <mergeCell ref="A60:C60"/>
    <mergeCell ref="A68:C68"/>
    <mergeCell ref="A69:C69"/>
    <mergeCell ref="A65:C65"/>
    <mergeCell ref="A66:C66"/>
    <mergeCell ref="A54:C54"/>
    <mergeCell ref="A50:C50"/>
    <mergeCell ref="A51:C51"/>
    <mergeCell ref="A59:C59"/>
    <mergeCell ref="A56:C56"/>
    <mergeCell ref="A57:C57"/>
    <mergeCell ref="A47:C47"/>
    <mergeCell ref="A48:C48"/>
    <mergeCell ref="A44:C44"/>
    <mergeCell ref="A45:C45"/>
    <mergeCell ref="A53:C53"/>
    <mergeCell ref="A38:C38"/>
    <mergeCell ref="A39:C39"/>
    <mergeCell ref="A35:C35"/>
    <mergeCell ref="A36:C36"/>
    <mergeCell ref="A42:C42"/>
    <mergeCell ref="A41:C41"/>
    <mergeCell ref="A26:C26"/>
    <mergeCell ref="A27:C27"/>
    <mergeCell ref="A24:C24"/>
    <mergeCell ref="A32:C32"/>
    <mergeCell ref="A33:C33"/>
    <mergeCell ref="A29:C29"/>
    <mergeCell ref="A30:C30"/>
    <mergeCell ref="A17:C17"/>
    <mergeCell ref="A18:C18"/>
    <mergeCell ref="A14:C14"/>
    <mergeCell ref="A15:C15"/>
    <mergeCell ref="A23:C23"/>
    <mergeCell ref="A20:C20"/>
    <mergeCell ref="A21:C21"/>
    <mergeCell ref="A11:C11"/>
    <mergeCell ref="A12:C12"/>
    <mergeCell ref="D2:S2"/>
    <mergeCell ref="T2:T3"/>
    <mergeCell ref="A5:C5"/>
    <mergeCell ref="A8:C8"/>
    <mergeCell ref="A9:C9"/>
    <mergeCell ref="A6:C6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61"/>
  <sheetViews>
    <sheetView zoomScale="80" zoomScaleNormal="80" workbookViewId="0">
      <pane xSplit="1" topLeftCell="B1" activePane="topRight" state="frozen"/>
      <selection pane="topRight" activeCell="L32" sqref="L32"/>
    </sheetView>
  </sheetViews>
  <sheetFormatPr defaultRowHeight="14.5" x14ac:dyDescent="0.35"/>
  <cols>
    <col min="1" max="1" width="24.1796875" customWidth="1"/>
    <col min="2" max="2" width="23.1796875" customWidth="1"/>
    <col min="3" max="3" width="27.453125" style="2" customWidth="1"/>
    <col min="4" max="15" width="8.1796875" style="26" customWidth="1"/>
    <col min="16" max="16" width="9.54296875" style="107" customWidth="1"/>
    <col min="17" max="17" width="25.1796875" style="2" customWidth="1"/>
    <col min="18" max="18" width="12.54296875" style="144" customWidth="1"/>
    <col min="19" max="19" width="17.81640625" style="144" customWidth="1"/>
    <col min="20" max="20" width="12.54296875" style="144" customWidth="1"/>
    <col min="21" max="21" width="19.81640625" style="144" customWidth="1"/>
    <col min="22" max="22" width="13.453125" style="144" customWidth="1"/>
    <col min="23" max="23" width="22.1796875" customWidth="1"/>
    <col min="24" max="24" width="8.81640625" style="2"/>
  </cols>
  <sheetData>
    <row r="1" spans="1:30" x14ac:dyDescent="0.35">
      <c r="A1" s="9"/>
    </row>
    <row r="2" spans="1:30" x14ac:dyDescent="0.35">
      <c r="A2" s="761" t="s">
        <v>529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761"/>
      <c r="Q2" s="761"/>
    </row>
    <row r="3" spans="1:30" ht="37.5" customHeight="1" x14ac:dyDescent="0.35">
      <c r="A3" s="591" t="s">
        <v>0</v>
      </c>
      <c r="B3" s="591" t="s">
        <v>646</v>
      </c>
      <c r="C3" s="591" t="s">
        <v>438</v>
      </c>
      <c r="D3" s="662" t="s">
        <v>531</v>
      </c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4"/>
      <c r="Q3" s="710" t="s">
        <v>790</v>
      </c>
      <c r="R3" s="756" t="s">
        <v>331</v>
      </c>
      <c r="S3" s="710" t="s">
        <v>791</v>
      </c>
      <c r="T3" s="756" t="s">
        <v>534</v>
      </c>
      <c r="U3" s="710" t="s">
        <v>792</v>
      </c>
      <c r="V3" s="756" t="s">
        <v>534</v>
      </c>
      <c r="W3" s="757" t="s">
        <v>793</v>
      </c>
    </row>
    <row r="4" spans="1:30" ht="42" customHeight="1" x14ac:dyDescent="0.35">
      <c r="A4" s="591"/>
      <c r="B4" s="591"/>
      <c r="C4" s="591"/>
      <c r="D4" s="285" t="s">
        <v>175</v>
      </c>
      <c r="E4" s="285" t="s">
        <v>176</v>
      </c>
      <c r="F4" s="285" t="s">
        <v>6</v>
      </c>
      <c r="G4" s="285" t="s">
        <v>177</v>
      </c>
      <c r="H4" s="285" t="s">
        <v>178</v>
      </c>
      <c r="I4" s="285" t="s">
        <v>179</v>
      </c>
      <c r="J4" s="285" t="s">
        <v>180</v>
      </c>
      <c r="K4" s="285" t="s">
        <v>181</v>
      </c>
      <c r="L4" s="285" t="s">
        <v>182</v>
      </c>
      <c r="M4" s="285" t="s">
        <v>183</v>
      </c>
      <c r="N4" s="285" t="s">
        <v>184</v>
      </c>
      <c r="O4" s="285" t="s">
        <v>530</v>
      </c>
      <c r="P4" s="285" t="s">
        <v>242</v>
      </c>
      <c r="Q4" s="710"/>
      <c r="R4" s="756"/>
      <c r="S4" s="710"/>
      <c r="T4" s="756"/>
      <c r="U4" s="710"/>
      <c r="V4" s="756"/>
      <c r="W4" s="757"/>
    </row>
    <row r="5" spans="1:30" ht="39.65" customHeight="1" x14ac:dyDescent="0.35">
      <c r="A5" s="286" t="s">
        <v>661</v>
      </c>
      <c r="B5" s="286" t="s">
        <v>155</v>
      </c>
      <c r="C5" s="582" t="s">
        <v>535</v>
      </c>
      <c r="D5" s="284" t="s">
        <v>566</v>
      </c>
      <c r="E5" s="328" t="s">
        <v>566</v>
      </c>
      <c r="F5" s="328" t="s">
        <v>566</v>
      </c>
      <c r="G5" s="328" t="s">
        <v>566</v>
      </c>
      <c r="H5" s="328" t="s">
        <v>566</v>
      </c>
      <c r="I5" s="328" t="s">
        <v>566</v>
      </c>
      <c r="J5" s="328" t="s">
        <v>566</v>
      </c>
      <c r="K5" s="284"/>
      <c r="L5" s="328" t="s">
        <v>566</v>
      </c>
      <c r="M5" s="328" t="s">
        <v>566</v>
      </c>
      <c r="N5" s="328" t="s">
        <v>566</v>
      </c>
      <c r="O5" s="284"/>
      <c r="P5" s="328" t="s">
        <v>566</v>
      </c>
      <c r="Q5" s="101">
        <v>4</v>
      </c>
      <c r="R5" s="544"/>
      <c r="S5" s="283"/>
      <c r="T5" s="113"/>
      <c r="U5" s="88">
        <v>4</v>
      </c>
      <c r="V5" s="544"/>
      <c r="W5" s="90">
        <f>Q5*R5+S5*T5+U5*V5</f>
        <v>0</v>
      </c>
    </row>
    <row r="6" spans="1:30" ht="30" customHeight="1" x14ac:dyDescent="0.35">
      <c r="A6" s="363" t="s">
        <v>703</v>
      </c>
      <c r="B6" s="286" t="s">
        <v>335</v>
      </c>
      <c r="C6" s="583"/>
      <c r="D6" s="284" t="s">
        <v>169</v>
      </c>
      <c r="E6" s="284" t="s">
        <v>169</v>
      </c>
      <c r="F6" s="284" t="s">
        <v>169</v>
      </c>
      <c r="G6" s="284" t="s">
        <v>169</v>
      </c>
      <c r="H6" s="284" t="s">
        <v>169</v>
      </c>
      <c r="I6" s="284" t="s">
        <v>169</v>
      </c>
      <c r="J6" s="284" t="s">
        <v>169</v>
      </c>
      <c r="K6" s="284"/>
      <c r="L6" s="284" t="s">
        <v>169</v>
      </c>
      <c r="M6" s="284" t="s">
        <v>169</v>
      </c>
      <c r="N6" s="284" t="s">
        <v>169</v>
      </c>
      <c r="O6" s="284"/>
      <c r="P6" s="284" t="s">
        <v>169</v>
      </c>
      <c r="Q6" s="101">
        <v>4</v>
      </c>
      <c r="R6" s="544"/>
      <c r="S6" s="283"/>
      <c r="T6" s="113"/>
      <c r="U6" s="88">
        <v>4</v>
      </c>
      <c r="V6" s="544"/>
      <c r="W6" s="90">
        <f t="shared" ref="W6:W19" si="0">Q6*R6+S6*T6+U6*V6</f>
        <v>0</v>
      </c>
    </row>
    <row r="7" spans="1:30" ht="75.5" customHeight="1" x14ac:dyDescent="0.35">
      <c r="A7" s="363" t="s">
        <v>703</v>
      </c>
      <c r="B7" s="363" t="s">
        <v>697</v>
      </c>
      <c r="C7" s="584"/>
      <c r="D7" s="284" t="s">
        <v>169</v>
      </c>
      <c r="E7" s="284" t="s">
        <v>169</v>
      </c>
      <c r="F7" s="284" t="s">
        <v>169</v>
      </c>
      <c r="G7" s="284" t="s">
        <v>169</v>
      </c>
      <c r="H7" s="284" t="s">
        <v>169</v>
      </c>
      <c r="I7" s="284" t="s">
        <v>169</v>
      </c>
      <c r="J7" s="284" t="s">
        <v>169</v>
      </c>
      <c r="K7" s="284"/>
      <c r="L7" s="284" t="s">
        <v>169</v>
      </c>
      <c r="M7" s="284" t="s">
        <v>169</v>
      </c>
      <c r="N7" s="284" t="s">
        <v>169</v>
      </c>
      <c r="O7" s="284"/>
      <c r="P7" s="284" t="s">
        <v>169</v>
      </c>
      <c r="Q7" s="101">
        <v>4</v>
      </c>
      <c r="R7" s="544"/>
      <c r="S7" s="283"/>
      <c r="T7" s="113"/>
      <c r="U7" s="88">
        <v>4</v>
      </c>
      <c r="V7" s="544"/>
      <c r="W7" s="90">
        <f t="shared" si="0"/>
        <v>0</v>
      </c>
    </row>
    <row r="8" spans="1:30" ht="56" customHeight="1" x14ac:dyDescent="0.35">
      <c r="A8" s="286" t="s">
        <v>532</v>
      </c>
      <c r="B8" s="286" t="s">
        <v>243</v>
      </c>
      <c r="C8" s="284" t="s">
        <v>601</v>
      </c>
      <c r="D8" s="180" t="s">
        <v>608</v>
      </c>
      <c r="E8" s="180" t="s">
        <v>608</v>
      </c>
      <c r="F8" s="180" t="s">
        <v>608</v>
      </c>
      <c r="G8" s="180" t="s">
        <v>608</v>
      </c>
      <c r="H8" s="180" t="s">
        <v>608</v>
      </c>
      <c r="I8" s="180" t="s">
        <v>608</v>
      </c>
      <c r="J8" s="180" t="s">
        <v>146</v>
      </c>
      <c r="K8" s="180"/>
      <c r="L8" s="180" t="s">
        <v>146</v>
      </c>
      <c r="M8" s="180" t="s">
        <v>608</v>
      </c>
      <c r="N8" s="180" t="s">
        <v>608</v>
      </c>
      <c r="O8" s="180" t="s">
        <v>146</v>
      </c>
      <c r="P8" s="180" t="s">
        <v>169</v>
      </c>
      <c r="Q8" s="101">
        <v>26</v>
      </c>
      <c r="R8" s="544"/>
      <c r="S8" s="101">
        <v>26</v>
      </c>
      <c r="T8" s="544"/>
      <c r="U8" s="88">
        <v>4</v>
      </c>
      <c r="V8" s="544"/>
      <c r="W8" s="90">
        <f t="shared" si="0"/>
        <v>0</v>
      </c>
      <c r="Y8" s="388"/>
      <c r="Z8" s="388"/>
      <c r="AA8" s="388"/>
      <c r="AB8" s="388"/>
      <c r="AC8" s="388"/>
      <c r="AD8" s="388"/>
    </row>
    <row r="9" spans="1:30" ht="41.5" customHeight="1" x14ac:dyDescent="0.35">
      <c r="A9" s="286" t="s">
        <v>158</v>
      </c>
      <c r="B9" s="286" t="s">
        <v>244</v>
      </c>
      <c r="C9" s="582" t="s">
        <v>535</v>
      </c>
      <c r="D9" s="284" t="s">
        <v>163</v>
      </c>
      <c r="E9" s="284" t="s">
        <v>163</v>
      </c>
      <c r="F9" s="284" t="s">
        <v>163</v>
      </c>
      <c r="G9" s="284" t="s">
        <v>163</v>
      </c>
      <c r="H9" s="284" t="s">
        <v>163</v>
      </c>
      <c r="I9" s="284" t="s">
        <v>163</v>
      </c>
      <c r="J9" s="284"/>
      <c r="K9" s="284"/>
      <c r="L9" s="284"/>
      <c r="M9" s="284" t="s">
        <v>163</v>
      </c>
      <c r="N9" s="284" t="s">
        <v>163</v>
      </c>
      <c r="O9" s="284"/>
      <c r="P9" s="284"/>
      <c r="Q9" s="101">
        <v>12</v>
      </c>
      <c r="R9" s="544"/>
      <c r="S9" s="283"/>
      <c r="T9" s="113"/>
      <c r="U9" s="283"/>
      <c r="V9" s="278"/>
      <c r="W9" s="90">
        <f t="shared" si="0"/>
        <v>0</v>
      </c>
    </row>
    <row r="10" spans="1:30" ht="39" customHeight="1" x14ac:dyDescent="0.35">
      <c r="A10" s="286" t="s">
        <v>517</v>
      </c>
      <c r="B10" s="286" t="s">
        <v>245</v>
      </c>
      <c r="C10" s="583"/>
      <c r="D10" s="284" t="s">
        <v>163</v>
      </c>
      <c r="E10" s="284" t="s">
        <v>163</v>
      </c>
      <c r="F10" s="284" t="s">
        <v>163</v>
      </c>
      <c r="G10" s="284" t="s">
        <v>163</v>
      </c>
      <c r="H10" s="284" t="s">
        <v>163</v>
      </c>
      <c r="I10" s="284" t="s">
        <v>163</v>
      </c>
      <c r="J10" s="284"/>
      <c r="K10" s="284" t="s">
        <v>163</v>
      </c>
      <c r="L10" s="284"/>
      <c r="M10" s="284" t="s">
        <v>163</v>
      </c>
      <c r="N10" s="284" t="s">
        <v>163</v>
      </c>
      <c r="O10" s="284"/>
      <c r="P10" s="284"/>
      <c r="Q10" s="101">
        <v>12</v>
      </c>
      <c r="R10" s="544"/>
      <c r="S10" s="283"/>
      <c r="T10" s="113"/>
      <c r="U10" s="283"/>
      <c r="V10" s="278"/>
      <c r="W10" s="90">
        <f t="shared" si="0"/>
        <v>0</v>
      </c>
    </row>
    <row r="11" spans="1:30" ht="43" customHeight="1" x14ac:dyDescent="0.35">
      <c r="A11" s="286" t="s">
        <v>605</v>
      </c>
      <c r="B11" s="286" t="s">
        <v>246</v>
      </c>
      <c r="C11" s="584"/>
      <c r="D11" s="25" t="s">
        <v>169</v>
      </c>
      <c r="E11" s="25" t="s">
        <v>169</v>
      </c>
      <c r="F11" s="25" t="s">
        <v>169</v>
      </c>
      <c r="G11" s="25" t="s">
        <v>169</v>
      </c>
      <c r="H11" s="25" t="s">
        <v>169</v>
      </c>
      <c r="I11" s="25" t="s">
        <v>169</v>
      </c>
      <c r="J11" s="25" t="s">
        <v>169</v>
      </c>
      <c r="K11" s="25"/>
      <c r="L11" s="25" t="s">
        <v>169</v>
      </c>
      <c r="M11" s="25" t="s">
        <v>169</v>
      </c>
      <c r="N11" s="25" t="s">
        <v>169</v>
      </c>
      <c r="O11" s="25"/>
      <c r="P11" s="25" t="s">
        <v>169</v>
      </c>
      <c r="Q11" s="101">
        <v>4</v>
      </c>
      <c r="R11" s="544"/>
      <c r="S11" s="283"/>
      <c r="T11" s="113"/>
      <c r="U11" s="88">
        <v>4</v>
      </c>
      <c r="V11" s="544"/>
      <c r="W11" s="90">
        <f t="shared" si="0"/>
        <v>0</v>
      </c>
    </row>
    <row r="12" spans="1:30" s="367" customFormat="1" ht="81.5" customHeight="1" x14ac:dyDescent="0.35">
      <c r="A12" s="363" t="s">
        <v>605</v>
      </c>
      <c r="B12" s="363" t="s">
        <v>246</v>
      </c>
      <c r="C12" s="25" t="s">
        <v>521</v>
      </c>
      <c r="D12" s="25" t="s">
        <v>156</v>
      </c>
      <c r="E12" s="25" t="s">
        <v>156</v>
      </c>
      <c r="F12" s="25" t="s">
        <v>156</v>
      </c>
      <c r="G12" s="25" t="s">
        <v>156</v>
      </c>
      <c r="H12" s="25" t="s">
        <v>156</v>
      </c>
      <c r="I12" s="25" t="s">
        <v>156</v>
      </c>
      <c r="J12" s="25" t="s">
        <v>156</v>
      </c>
      <c r="K12" s="25"/>
      <c r="L12" s="25" t="s">
        <v>156</v>
      </c>
      <c r="M12" s="25" t="s">
        <v>156</v>
      </c>
      <c r="N12" s="25" t="s">
        <v>156</v>
      </c>
      <c r="O12" s="25"/>
      <c r="P12" s="25"/>
      <c r="Q12" s="101">
        <v>2</v>
      </c>
      <c r="R12" s="544"/>
      <c r="S12" s="364"/>
      <c r="T12" s="354"/>
      <c r="U12" s="283"/>
      <c r="V12" s="365"/>
      <c r="W12" s="90">
        <f t="shared" si="0"/>
        <v>0</v>
      </c>
      <c r="X12" s="366"/>
    </row>
    <row r="13" spans="1:30" ht="54.5" customHeight="1" x14ac:dyDescent="0.35">
      <c r="A13" s="363" t="s">
        <v>706</v>
      </c>
      <c r="B13" s="286" t="s">
        <v>247</v>
      </c>
      <c r="C13" s="582" t="s">
        <v>535</v>
      </c>
      <c r="D13" s="328" t="s">
        <v>566</v>
      </c>
      <c r="E13" s="328" t="s">
        <v>566</v>
      </c>
      <c r="F13" s="328" t="s">
        <v>566</v>
      </c>
      <c r="G13" s="328" t="s">
        <v>566</v>
      </c>
      <c r="H13" s="328" t="s">
        <v>566</v>
      </c>
      <c r="I13" s="328" t="s">
        <v>566</v>
      </c>
      <c r="J13" s="328" t="s">
        <v>566</v>
      </c>
      <c r="K13" s="284"/>
      <c r="L13" s="328" t="s">
        <v>566</v>
      </c>
      <c r="M13" s="328" t="s">
        <v>566</v>
      </c>
      <c r="N13" s="328" t="s">
        <v>566</v>
      </c>
      <c r="O13" s="284" t="s">
        <v>163</v>
      </c>
      <c r="P13" s="328" t="s">
        <v>566</v>
      </c>
      <c r="Q13" s="101">
        <v>4</v>
      </c>
      <c r="R13" s="544"/>
      <c r="S13" s="88">
        <v>12</v>
      </c>
      <c r="T13" s="544"/>
      <c r="U13" s="88">
        <v>4</v>
      </c>
      <c r="V13" s="544"/>
      <c r="W13" s="90">
        <f t="shared" si="0"/>
        <v>0</v>
      </c>
    </row>
    <row r="14" spans="1:30" ht="32.5" customHeight="1" x14ac:dyDescent="0.35">
      <c r="A14" s="286" t="s">
        <v>248</v>
      </c>
      <c r="B14" s="286" t="s">
        <v>251</v>
      </c>
      <c r="C14" s="583"/>
      <c r="D14" s="284" t="s">
        <v>169</v>
      </c>
      <c r="E14" s="284" t="s">
        <v>169</v>
      </c>
      <c r="F14" s="284" t="s">
        <v>169</v>
      </c>
      <c r="G14" s="284" t="s">
        <v>169</v>
      </c>
      <c r="H14" s="284" t="s">
        <v>169</v>
      </c>
      <c r="I14" s="284" t="s">
        <v>169</v>
      </c>
      <c r="J14" s="284" t="s">
        <v>169</v>
      </c>
      <c r="K14" s="284"/>
      <c r="L14" s="284" t="s">
        <v>169</v>
      </c>
      <c r="M14" s="284" t="s">
        <v>169</v>
      </c>
      <c r="N14" s="284" t="s">
        <v>169</v>
      </c>
      <c r="O14" s="284"/>
      <c r="P14" s="284" t="s">
        <v>169</v>
      </c>
      <c r="Q14" s="101">
        <v>4</v>
      </c>
      <c r="R14" s="544"/>
      <c r="S14" s="283"/>
      <c r="T14" s="113"/>
      <c r="U14" s="88">
        <v>4</v>
      </c>
      <c r="V14" s="341"/>
      <c r="W14" s="90">
        <f t="shared" si="0"/>
        <v>0</v>
      </c>
    </row>
    <row r="15" spans="1:30" s="367" customFormat="1" ht="26.15" customHeight="1" x14ac:dyDescent="0.35">
      <c r="A15" s="363" t="s">
        <v>170</v>
      </c>
      <c r="B15" s="363" t="s">
        <v>171</v>
      </c>
      <c r="C15" s="583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 t="s">
        <v>163</v>
      </c>
      <c r="P15" s="25"/>
      <c r="Q15" s="283"/>
      <c r="R15" s="544"/>
      <c r="S15" s="101">
        <v>12</v>
      </c>
      <c r="T15" s="542"/>
      <c r="U15" s="283"/>
      <c r="V15" s="365"/>
      <c r="W15" s="90">
        <f t="shared" si="0"/>
        <v>0</v>
      </c>
      <c r="X15" s="366"/>
    </row>
    <row r="16" spans="1:30" ht="42" customHeight="1" x14ac:dyDescent="0.35">
      <c r="A16" s="286" t="s">
        <v>516</v>
      </c>
      <c r="B16" s="286" t="s">
        <v>533</v>
      </c>
      <c r="C16" s="583"/>
      <c r="D16" s="328" t="s">
        <v>566</v>
      </c>
      <c r="E16" s="328" t="s">
        <v>566</v>
      </c>
      <c r="F16" s="328" t="s">
        <v>566</v>
      </c>
      <c r="G16" s="328" t="s">
        <v>566</v>
      </c>
      <c r="H16" s="328" t="s">
        <v>566</v>
      </c>
      <c r="I16" s="328" t="s">
        <v>566</v>
      </c>
      <c r="J16" s="328" t="s">
        <v>566</v>
      </c>
      <c r="K16" s="284"/>
      <c r="L16" s="328" t="s">
        <v>566</v>
      </c>
      <c r="M16" s="328" t="s">
        <v>566</v>
      </c>
      <c r="N16" s="328" t="s">
        <v>566</v>
      </c>
      <c r="O16" s="284"/>
      <c r="P16" s="328" t="s">
        <v>566</v>
      </c>
      <c r="Q16" s="101">
        <v>4</v>
      </c>
      <c r="R16" s="544"/>
      <c r="S16" s="283"/>
      <c r="T16" s="113"/>
      <c r="U16" s="88">
        <v>4</v>
      </c>
      <c r="V16" s="544"/>
      <c r="W16" s="90">
        <f t="shared" si="0"/>
        <v>0</v>
      </c>
    </row>
    <row r="17" spans="1:24" ht="28" customHeight="1" x14ac:dyDescent="0.35">
      <c r="A17" s="286" t="s">
        <v>162</v>
      </c>
      <c r="B17" s="286" t="s">
        <v>247</v>
      </c>
      <c r="C17" s="583"/>
      <c r="D17" s="328" t="s">
        <v>566</v>
      </c>
      <c r="E17" s="328" t="s">
        <v>566</v>
      </c>
      <c r="F17" s="328" t="s">
        <v>566</v>
      </c>
      <c r="G17" s="328" t="s">
        <v>566</v>
      </c>
      <c r="H17" s="328" t="s">
        <v>566</v>
      </c>
      <c r="I17" s="328" t="s">
        <v>566</v>
      </c>
      <c r="J17" s="328" t="s">
        <v>566</v>
      </c>
      <c r="K17" s="284"/>
      <c r="L17" s="328" t="s">
        <v>566</v>
      </c>
      <c r="M17" s="328" t="s">
        <v>566</v>
      </c>
      <c r="N17" s="328" t="s">
        <v>566</v>
      </c>
      <c r="O17" s="284"/>
      <c r="P17" s="328" t="s">
        <v>566</v>
      </c>
      <c r="Q17" s="101">
        <v>4</v>
      </c>
      <c r="R17" s="544"/>
      <c r="S17" s="283"/>
      <c r="T17" s="113"/>
      <c r="U17" s="88">
        <v>4</v>
      </c>
      <c r="V17" s="544"/>
      <c r="W17" s="90">
        <f t="shared" si="0"/>
        <v>0</v>
      </c>
    </row>
    <row r="18" spans="1:24" ht="41.15" customHeight="1" x14ac:dyDescent="0.35">
      <c r="A18" s="363" t="s">
        <v>702</v>
      </c>
      <c r="B18" s="286" t="s">
        <v>173</v>
      </c>
      <c r="C18" s="584"/>
      <c r="D18" s="284" t="s">
        <v>169</v>
      </c>
      <c r="E18" s="284" t="s">
        <v>169</v>
      </c>
      <c r="F18" s="284" t="s">
        <v>169</v>
      </c>
      <c r="G18" s="284" t="s">
        <v>169</v>
      </c>
      <c r="H18" s="284" t="s">
        <v>169</v>
      </c>
      <c r="I18" s="284" t="s">
        <v>169</v>
      </c>
      <c r="J18" s="284" t="s">
        <v>169</v>
      </c>
      <c r="K18" s="284"/>
      <c r="L18" s="284" t="s">
        <v>169</v>
      </c>
      <c r="M18" s="284" t="s">
        <v>169</v>
      </c>
      <c r="N18" s="284" t="s">
        <v>169</v>
      </c>
      <c r="O18" s="284"/>
      <c r="P18" s="284" t="s">
        <v>169</v>
      </c>
      <c r="Q18" s="101">
        <v>4</v>
      </c>
      <c r="R18" s="544"/>
      <c r="S18" s="283"/>
      <c r="T18" s="113"/>
      <c r="U18" s="88">
        <v>4</v>
      </c>
      <c r="V18" s="544"/>
      <c r="W18" s="90">
        <f t="shared" si="0"/>
        <v>0</v>
      </c>
    </row>
    <row r="19" spans="1:24" s="367" customFormat="1" ht="82.5" customHeight="1" x14ac:dyDescent="0.35">
      <c r="A19" s="363" t="s">
        <v>702</v>
      </c>
      <c r="B19" s="363" t="s">
        <v>707</v>
      </c>
      <c r="C19" s="25" t="s">
        <v>521</v>
      </c>
      <c r="D19" s="25" t="s">
        <v>156</v>
      </c>
      <c r="E19" s="25" t="s">
        <v>156</v>
      </c>
      <c r="F19" s="25" t="s">
        <v>156</v>
      </c>
      <c r="G19" s="25" t="s">
        <v>156</v>
      </c>
      <c r="H19" s="25" t="s">
        <v>156</v>
      </c>
      <c r="I19" s="25" t="s">
        <v>156</v>
      </c>
      <c r="J19" s="25" t="s">
        <v>156</v>
      </c>
      <c r="K19" s="25"/>
      <c r="L19" s="25" t="s">
        <v>156</v>
      </c>
      <c r="M19" s="25" t="s">
        <v>156</v>
      </c>
      <c r="N19" s="25" t="s">
        <v>156</v>
      </c>
      <c r="O19" s="25"/>
      <c r="P19" s="25"/>
      <c r="Q19" s="101">
        <v>2</v>
      </c>
      <c r="R19" s="544"/>
      <c r="S19" s="364"/>
      <c r="T19" s="354"/>
      <c r="U19" s="283"/>
      <c r="V19" s="365"/>
      <c r="W19" s="90">
        <f t="shared" si="0"/>
        <v>0</v>
      </c>
      <c r="X19" s="366"/>
    </row>
    <row r="20" spans="1:24" s="144" customFormat="1" ht="15" customHeight="1" x14ac:dyDescent="0.3">
      <c r="A20" s="758" t="s">
        <v>198</v>
      </c>
      <c r="B20" s="759"/>
      <c r="C20" s="759"/>
      <c r="D20" s="759"/>
      <c r="E20" s="759"/>
      <c r="F20" s="759"/>
      <c r="G20" s="759"/>
      <c r="H20" s="759"/>
      <c r="I20" s="759"/>
      <c r="J20" s="759"/>
      <c r="K20" s="759"/>
      <c r="L20" s="759"/>
      <c r="M20" s="759"/>
      <c r="N20" s="759"/>
      <c r="O20" s="759"/>
      <c r="P20" s="759"/>
      <c r="Q20" s="759"/>
      <c r="R20" s="759"/>
      <c r="S20" s="759"/>
      <c r="T20" s="759"/>
      <c r="U20" s="759"/>
      <c r="V20" s="760"/>
      <c r="W20" s="297">
        <f>SUM(W5:W19)</f>
        <v>0</v>
      </c>
      <c r="X20" s="145"/>
    </row>
    <row r="21" spans="1:24" s="151" customFormat="1" ht="15" customHeight="1" x14ac:dyDescent="0.3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W21" s="298"/>
      <c r="X21" s="253"/>
    </row>
    <row r="22" spans="1:24" s="144" customFormat="1" ht="54" customHeight="1" x14ac:dyDescent="0.3">
      <c r="A22" s="285" t="s">
        <v>0</v>
      </c>
      <c r="B22" s="438" t="s">
        <v>696</v>
      </c>
      <c r="C22" s="285" t="s">
        <v>438</v>
      </c>
      <c r="D22" s="285" t="s">
        <v>175</v>
      </c>
      <c r="E22" s="285" t="s">
        <v>176</v>
      </c>
      <c r="F22" s="285" t="s">
        <v>6</v>
      </c>
      <c r="G22" s="285" t="s">
        <v>177</v>
      </c>
      <c r="H22" s="285" t="s">
        <v>178</v>
      </c>
      <c r="I22" s="285" t="s">
        <v>179</v>
      </c>
      <c r="J22" s="285" t="s">
        <v>180</v>
      </c>
      <c r="K22" s="285" t="s">
        <v>181</v>
      </c>
      <c r="L22" s="285" t="s">
        <v>182</v>
      </c>
      <c r="M22" s="285" t="s">
        <v>183</v>
      </c>
      <c r="N22" s="285" t="s">
        <v>184</v>
      </c>
      <c r="O22" s="285" t="s">
        <v>530</v>
      </c>
      <c r="P22" s="285" t="s">
        <v>242</v>
      </c>
      <c r="Q22" s="299" t="s">
        <v>198</v>
      </c>
      <c r="X22" s="145"/>
    </row>
    <row r="23" spans="1:24" s="144" customFormat="1" ht="42" customHeight="1" x14ac:dyDescent="0.3">
      <c r="A23" s="284" t="s">
        <v>402</v>
      </c>
      <c r="B23" s="284" t="s">
        <v>402</v>
      </c>
      <c r="C23" s="284" t="s">
        <v>535</v>
      </c>
      <c r="D23" s="565" t="s">
        <v>250</v>
      </c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300"/>
      <c r="X23" s="145"/>
    </row>
    <row r="24" spans="1:24" s="144" customFormat="1" ht="28.5" customHeight="1" x14ac:dyDescent="0.3">
      <c r="A24" s="615" t="s">
        <v>786</v>
      </c>
      <c r="B24" s="616"/>
      <c r="C24" s="617"/>
      <c r="D24" s="422">
        <v>17</v>
      </c>
      <c r="E24" s="422">
        <v>16</v>
      </c>
      <c r="F24" s="422">
        <v>16</v>
      </c>
      <c r="G24" s="422">
        <v>16</v>
      </c>
      <c r="H24" s="422">
        <v>16</v>
      </c>
      <c r="I24" s="422">
        <v>16</v>
      </c>
      <c r="J24" s="422">
        <v>15</v>
      </c>
      <c r="K24" s="422">
        <v>1</v>
      </c>
      <c r="L24" s="422">
        <v>15</v>
      </c>
      <c r="M24" s="422">
        <v>16</v>
      </c>
      <c r="N24" s="422">
        <v>16</v>
      </c>
      <c r="O24" s="422">
        <v>15</v>
      </c>
      <c r="P24" s="422">
        <v>7</v>
      </c>
      <c r="Q24" s="426">
        <f>SUM(D24:P24)</f>
        <v>182</v>
      </c>
      <c r="X24" s="145"/>
    </row>
    <row r="25" spans="1:24" s="144" customFormat="1" ht="18" customHeight="1" x14ac:dyDescent="0.3">
      <c r="A25" s="567" t="s">
        <v>196</v>
      </c>
      <c r="B25" s="567"/>
      <c r="C25" s="567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553"/>
      <c r="P25" s="553"/>
      <c r="Q25" s="339"/>
      <c r="X25" s="145"/>
    </row>
    <row r="26" spans="1:24" s="144" customFormat="1" ht="28.5" customHeight="1" x14ac:dyDescent="0.3">
      <c r="A26" s="576" t="s">
        <v>794</v>
      </c>
      <c r="B26" s="597"/>
      <c r="C26" s="577"/>
      <c r="D26" s="301">
        <f t="shared" ref="D26:P26" si="1">PRODUCT(D25*D24)</f>
        <v>0</v>
      </c>
      <c r="E26" s="301">
        <f t="shared" si="1"/>
        <v>0</v>
      </c>
      <c r="F26" s="301">
        <f t="shared" si="1"/>
        <v>0</v>
      </c>
      <c r="G26" s="301">
        <f t="shared" si="1"/>
        <v>0</v>
      </c>
      <c r="H26" s="301">
        <f t="shared" si="1"/>
        <v>0</v>
      </c>
      <c r="I26" s="301">
        <f t="shared" si="1"/>
        <v>0</v>
      </c>
      <c r="J26" s="301">
        <f t="shared" si="1"/>
        <v>0</v>
      </c>
      <c r="K26" s="301">
        <f t="shared" si="1"/>
        <v>0</v>
      </c>
      <c r="L26" s="301">
        <f t="shared" si="1"/>
        <v>0</v>
      </c>
      <c r="M26" s="301">
        <f t="shared" si="1"/>
        <v>0</v>
      </c>
      <c r="N26" s="301">
        <f t="shared" si="1"/>
        <v>0</v>
      </c>
      <c r="O26" s="301">
        <f t="shared" si="1"/>
        <v>0</v>
      </c>
      <c r="P26" s="301">
        <f t="shared" si="1"/>
        <v>0</v>
      </c>
      <c r="Q26" s="112">
        <f>SUM(D26:P26)</f>
        <v>0</v>
      </c>
      <c r="X26" s="145"/>
    </row>
    <row r="27" spans="1:24" s="144" customFormat="1" ht="15" customHeight="1" x14ac:dyDescent="0.3">
      <c r="A27" s="3" t="s">
        <v>848</v>
      </c>
      <c r="C27" s="145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06"/>
      <c r="Q27" s="145"/>
      <c r="X27" s="145"/>
    </row>
    <row r="28" spans="1:24" s="144" customFormat="1" ht="15" customHeight="1" x14ac:dyDescent="0.3">
      <c r="A28" s="3" t="s">
        <v>564</v>
      </c>
      <c r="B28" s="48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06"/>
      <c r="Q28" s="145"/>
      <c r="X28" s="145"/>
    </row>
    <row r="29" spans="1:24" ht="15" customHeight="1" x14ac:dyDescent="0.35">
      <c r="A29" s="3" t="s">
        <v>565</v>
      </c>
      <c r="B29" s="48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06"/>
    </row>
    <row r="30" spans="1:24" x14ac:dyDescent="0.35">
      <c r="A30" s="3" t="s">
        <v>660</v>
      </c>
      <c r="B30" s="42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6"/>
    </row>
    <row r="31" spans="1:24" ht="66.650000000000006" customHeight="1" x14ac:dyDescent="0.35">
      <c r="A31" s="23"/>
      <c r="B31" s="47"/>
      <c r="P31" s="108"/>
    </row>
    <row r="32" spans="1:24" x14ac:dyDescent="0.35">
      <c r="A32" s="42"/>
      <c r="B32" s="42"/>
      <c r="P32" s="108"/>
    </row>
    <row r="33" spans="1:16" x14ac:dyDescent="0.35">
      <c r="A33" s="17"/>
      <c r="B33" s="17"/>
      <c r="C33" s="61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108"/>
    </row>
    <row r="34" spans="1:16" x14ac:dyDescent="0.35">
      <c r="A34" s="17"/>
      <c r="B34" s="17"/>
      <c r="C34" s="61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106"/>
    </row>
    <row r="35" spans="1:16" x14ac:dyDescent="0.35">
      <c r="A35" s="17"/>
      <c r="B35" s="17"/>
      <c r="C35" s="61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106"/>
    </row>
    <row r="36" spans="1:16" x14ac:dyDescent="0.35">
      <c r="A36" s="17"/>
      <c r="B36" s="17"/>
      <c r="C36" s="61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106"/>
    </row>
    <row r="37" spans="1:16" x14ac:dyDescent="0.35">
      <c r="A37" s="17"/>
      <c r="B37" s="17"/>
      <c r="C37" s="61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106"/>
    </row>
    <row r="38" spans="1:16" x14ac:dyDescent="0.35">
      <c r="A38" s="17"/>
      <c r="B38" s="17"/>
      <c r="C38" s="61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106"/>
    </row>
    <row r="39" spans="1:16" x14ac:dyDescent="0.35">
      <c r="A39" s="17"/>
      <c r="B39" s="17"/>
      <c r="C39" s="61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106"/>
    </row>
    <row r="40" spans="1:16" x14ac:dyDescent="0.35">
      <c r="A40" s="17"/>
      <c r="B40" s="17"/>
      <c r="C40" s="61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6" x14ac:dyDescent="0.35">
      <c r="A41" s="17"/>
      <c r="B41" s="17"/>
      <c r="C41" s="61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6" x14ac:dyDescent="0.35">
      <c r="A42" s="17"/>
      <c r="B42" s="17"/>
      <c r="C42" s="61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6" x14ac:dyDescent="0.35">
      <c r="A43" s="17"/>
      <c r="B43" s="17"/>
      <c r="C43" s="61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6" x14ac:dyDescent="0.35">
      <c r="A44" s="17"/>
      <c r="B44" s="17"/>
      <c r="C44" s="61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6" x14ac:dyDescent="0.35">
      <c r="A45" s="17"/>
      <c r="B45" s="17"/>
      <c r="C45" s="61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6" x14ac:dyDescent="0.35">
      <c r="A46" s="17"/>
      <c r="B46" s="17"/>
      <c r="C46" s="61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6" x14ac:dyDescent="0.35">
      <c r="A47" s="17"/>
      <c r="B47" s="17"/>
      <c r="C47" s="61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6" x14ac:dyDescent="0.35">
      <c r="A48" s="17"/>
      <c r="B48" s="17"/>
      <c r="C48" s="61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6" x14ac:dyDescent="0.35">
      <c r="A49" s="17"/>
      <c r="B49" s="17"/>
      <c r="C49" s="61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6" x14ac:dyDescent="0.35">
      <c r="A50" s="17"/>
      <c r="B50" s="17"/>
      <c r="C50" s="61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6" x14ac:dyDescent="0.35">
      <c r="A51" s="17"/>
      <c r="B51" s="17"/>
      <c r="C51" s="61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1:16" x14ac:dyDescent="0.35">
      <c r="A52" s="17"/>
      <c r="B52" s="17"/>
      <c r="C52" s="61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1:16" x14ac:dyDescent="0.35">
      <c r="A53" s="17"/>
      <c r="B53" s="17"/>
      <c r="C53" s="61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</row>
    <row r="54" spans="1:16" x14ac:dyDescent="0.35">
      <c r="A54" s="17"/>
      <c r="B54" s="17"/>
      <c r="C54" s="61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</row>
    <row r="55" spans="1:16" x14ac:dyDescent="0.35">
      <c r="A55" s="17"/>
      <c r="B55" s="17"/>
      <c r="C55" s="61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</row>
    <row r="56" spans="1:16" x14ac:dyDescent="0.35">
      <c r="A56" s="17"/>
      <c r="B56" s="17"/>
      <c r="C56" s="61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</row>
    <row r="57" spans="1:16" x14ac:dyDescent="0.35">
      <c r="A57" s="17"/>
      <c r="B57" s="17"/>
      <c r="C57" s="61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</row>
    <row r="58" spans="1:16" x14ac:dyDescent="0.35">
      <c r="A58" s="17"/>
      <c r="B58" s="17"/>
      <c r="C58" s="61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</row>
    <row r="59" spans="1:16" x14ac:dyDescent="0.35">
      <c r="A59" s="17"/>
      <c r="B59" s="17"/>
      <c r="C59" s="61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</row>
    <row r="60" spans="1:16" x14ac:dyDescent="0.35">
      <c r="A60" s="17"/>
      <c r="B60" s="17"/>
      <c r="C60" s="61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109"/>
    </row>
    <row r="61" spans="1:16" x14ac:dyDescent="0.35">
      <c r="A61" s="17"/>
      <c r="B61" s="17"/>
      <c r="C61" s="61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</sheetData>
  <mergeCells count="20">
    <mergeCell ref="A2:Q2"/>
    <mergeCell ref="A3:A4"/>
    <mergeCell ref="B3:B4"/>
    <mergeCell ref="Q3:Q4"/>
    <mergeCell ref="R3:R4"/>
    <mergeCell ref="V3:V4"/>
    <mergeCell ref="S3:S4"/>
    <mergeCell ref="W3:W4"/>
    <mergeCell ref="A26:C26"/>
    <mergeCell ref="A24:C24"/>
    <mergeCell ref="A25:C25"/>
    <mergeCell ref="C3:C4"/>
    <mergeCell ref="D3:P3"/>
    <mergeCell ref="A20:V20"/>
    <mergeCell ref="C5:C7"/>
    <mergeCell ref="C9:C11"/>
    <mergeCell ref="C13:C18"/>
    <mergeCell ref="T3:T4"/>
    <mergeCell ref="U3:U4"/>
    <mergeCell ref="D23:P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"/>
  <sheetViews>
    <sheetView zoomScale="80" zoomScaleNormal="80" workbookViewId="0">
      <selection activeCell="L77" sqref="L77"/>
    </sheetView>
  </sheetViews>
  <sheetFormatPr defaultRowHeight="14.5" x14ac:dyDescent="0.35"/>
  <cols>
    <col min="1" max="1" width="28.54296875" style="144" customWidth="1"/>
    <col min="2" max="2" width="24.1796875" style="144" customWidth="1"/>
    <col min="3" max="3" width="8.1796875" style="144" customWidth="1"/>
    <col min="4" max="4" width="11" style="144" customWidth="1"/>
    <col min="5" max="6" width="9.1796875" style="144" customWidth="1"/>
    <col min="7" max="7" width="9" style="144" customWidth="1"/>
    <col min="8" max="8" width="8.1796875" style="144" customWidth="1"/>
    <col min="9" max="9" width="9.36328125" style="144" customWidth="1"/>
    <col min="10" max="10" width="8.1796875" style="144" customWidth="1"/>
    <col min="11" max="11" width="8.90625" style="178" customWidth="1"/>
    <col min="12" max="12" width="10.54296875" style="144" customWidth="1"/>
    <col min="13" max="13" width="10.453125" style="144" customWidth="1"/>
    <col min="14" max="14" width="7.54296875" style="144" customWidth="1"/>
    <col min="15" max="15" width="8" style="144" customWidth="1"/>
    <col min="16" max="16" width="11.81640625" style="145" customWidth="1"/>
    <col min="17" max="17" width="9.81640625" customWidth="1"/>
    <col min="19" max="19" width="10.81640625" customWidth="1"/>
    <col min="20" max="20" width="10.6328125" customWidth="1"/>
    <col min="21" max="21" width="10" customWidth="1"/>
  </cols>
  <sheetData>
    <row r="1" spans="1:17" ht="27" customHeight="1" x14ac:dyDescent="0.35">
      <c r="A1" s="575" t="s">
        <v>851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35"/>
      <c r="N1" s="35"/>
      <c r="O1" s="35"/>
      <c r="P1" s="35"/>
    </row>
    <row r="2" spans="1:17" ht="14.5" customHeight="1" x14ac:dyDescent="0.35">
      <c r="A2" s="563" t="s">
        <v>0</v>
      </c>
      <c r="B2" s="563" t="s">
        <v>438</v>
      </c>
      <c r="C2" s="563" t="s">
        <v>354</v>
      </c>
      <c r="D2" s="563"/>
      <c r="E2" s="563"/>
      <c r="F2" s="563"/>
      <c r="G2" s="563"/>
      <c r="H2" s="563"/>
      <c r="I2" s="563"/>
      <c r="J2" s="563"/>
      <c r="K2" s="563"/>
      <c r="L2" s="564" t="s">
        <v>198</v>
      </c>
      <c r="M2" s="10"/>
      <c r="N2" s="10"/>
      <c r="O2" s="10"/>
    </row>
    <row r="3" spans="1:17" ht="19.5" customHeight="1" x14ac:dyDescent="0.35">
      <c r="A3" s="563"/>
      <c r="B3" s="563"/>
      <c r="C3" s="243" t="s">
        <v>209</v>
      </c>
      <c r="D3" s="243" t="s">
        <v>4</v>
      </c>
      <c r="E3" s="243" t="s">
        <v>5</v>
      </c>
      <c r="F3" s="243" t="s">
        <v>6</v>
      </c>
      <c r="G3" s="243" t="s">
        <v>7</v>
      </c>
      <c r="H3" s="243" t="s">
        <v>8</v>
      </c>
      <c r="I3" s="243" t="s">
        <v>9</v>
      </c>
      <c r="J3" s="243" t="s">
        <v>210</v>
      </c>
      <c r="K3" s="243" t="s">
        <v>211</v>
      </c>
      <c r="L3" s="564"/>
      <c r="M3" s="151"/>
      <c r="N3" s="151"/>
      <c r="O3" s="10"/>
    </row>
    <row r="4" spans="1:17" ht="16.5" customHeight="1" x14ac:dyDescent="0.35">
      <c r="A4" s="581" t="s">
        <v>458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151"/>
      <c r="N4" s="151"/>
      <c r="O4" s="10"/>
    </row>
    <row r="5" spans="1:17" ht="16.5" customHeight="1" x14ac:dyDescent="0.35">
      <c r="A5" s="444" t="s">
        <v>11</v>
      </c>
      <c r="B5" s="586" t="s">
        <v>468</v>
      </c>
      <c r="C5" s="87" t="s">
        <v>12</v>
      </c>
      <c r="D5" s="87" t="s">
        <v>13</v>
      </c>
      <c r="E5" s="87" t="s">
        <v>13</v>
      </c>
      <c r="F5" s="87" t="s">
        <v>13</v>
      </c>
      <c r="G5" s="87" t="s">
        <v>14</v>
      </c>
      <c r="H5" s="87" t="s">
        <v>29</v>
      </c>
      <c r="I5" s="87" t="s">
        <v>13</v>
      </c>
      <c r="J5" s="87" t="s">
        <v>29</v>
      </c>
      <c r="K5" s="87" t="s">
        <v>29</v>
      </c>
      <c r="L5" s="445"/>
      <c r="M5" s="151"/>
      <c r="N5" s="151"/>
      <c r="O5" s="21"/>
    </row>
    <row r="6" spans="1:17" ht="16.5" customHeight="1" x14ac:dyDescent="0.35">
      <c r="A6" s="444" t="s">
        <v>355</v>
      </c>
      <c r="B6" s="587"/>
      <c r="C6" s="87" t="s">
        <v>29</v>
      </c>
      <c r="D6" s="87" t="s">
        <v>13</v>
      </c>
      <c r="E6" s="87" t="s">
        <v>29</v>
      </c>
      <c r="F6" s="87" t="s">
        <v>13</v>
      </c>
      <c r="G6" s="87" t="s">
        <v>14</v>
      </c>
      <c r="H6" s="87" t="s">
        <v>29</v>
      </c>
      <c r="I6" s="87" t="s">
        <v>13</v>
      </c>
      <c r="J6" s="87" t="s">
        <v>29</v>
      </c>
      <c r="K6" s="87" t="s">
        <v>29</v>
      </c>
      <c r="L6" s="445"/>
      <c r="M6" s="151"/>
      <c r="N6" s="151"/>
      <c r="O6" s="21"/>
    </row>
    <row r="7" spans="1:17" ht="16.5" customHeight="1" x14ac:dyDescent="0.35">
      <c r="A7" s="444" t="s">
        <v>16</v>
      </c>
      <c r="B7" s="587"/>
      <c r="C7" s="180" t="s">
        <v>29</v>
      </c>
      <c r="D7" s="180" t="s">
        <v>13</v>
      </c>
      <c r="E7" s="180" t="s">
        <v>29</v>
      </c>
      <c r="F7" s="180" t="s">
        <v>13</v>
      </c>
      <c r="G7" s="180" t="s">
        <v>14</v>
      </c>
      <c r="H7" s="180" t="s">
        <v>13</v>
      </c>
      <c r="I7" s="180" t="s">
        <v>17</v>
      </c>
      <c r="J7" s="180" t="s">
        <v>12</v>
      </c>
      <c r="K7" s="180" t="s">
        <v>593</v>
      </c>
      <c r="L7" s="445"/>
      <c r="M7" s="151"/>
      <c r="N7" s="151"/>
      <c r="O7" s="72"/>
    </row>
    <row r="8" spans="1:17" ht="16.5" customHeight="1" x14ac:dyDescent="0.35">
      <c r="A8" s="444" t="s">
        <v>726</v>
      </c>
      <c r="B8" s="587"/>
      <c r="C8" s="180" t="s">
        <v>29</v>
      </c>
      <c r="D8" s="180" t="s">
        <v>13</v>
      </c>
      <c r="E8" s="180" t="s">
        <v>29</v>
      </c>
      <c r="F8" s="180" t="s">
        <v>13</v>
      </c>
      <c r="G8" s="180" t="s">
        <v>14</v>
      </c>
      <c r="H8" s="180" t="s">
        <v>29</v>
      </c>
      <c r="I8" s="180" t="s">
        <v>15</v>
      </c>
      <c r="J8" s="180" t="s">
        <v>29</v>
      </c>
      <c r="K8" s="180" t="s">
        <v>29</v>
      </c>
      <c r="L8" s="445"/>
      <c r="M8" s="151"/>
      <c r="N8" s="151"/>
      <c r="O8" s="72"/>
    </row>
    <row r="9" spans="1:17" ht="16.5" customHeight="1" x14ac:dyDescent="0.35">
      <c r="A9" s="444" t="s">
        <v>18</v>
      </c>
      <c r="B9" s="587"/>
      <c r="C9" s="180" t="s">
        <v>29</v>
      </c>
      <c r="D9" s="180" t="s">
        <v>15</v>
      </c>
      <c r="E9" s="180" t="s">
        <v>29</v>
      </c>
      <c r="F9" s="180" t="s">
        <v>13</v>
      </c>
      <c r="G9" s="180" t="s">
        <v>29</v>
      </c>
      <c r="H9" s="180" t="s">
        <v>29</v>
      </c>
      <c r="I9" s="180" t="s">
        <v>29</v>
      </c>
      <c r="J9" s="180" t="s">
        <v>29</v>
      </c>
      <c r="K9" s="180" t="s">
        <v>29</v>
      </c>
      <c r="L9" s="445"/>
      <c r="M9" s="151"/>
      <c r="N9" s="151"/>
      <c r="O9" s="72"/>
    </row>
    <row r="10" spans="1:17" ht="16.5" customHeight="1" x14ac:dyDescent="0.35">
      <c r="A10" s="444" t="s">
        <v>25</v>
      </c>
      <c r="B10" s="588"/>
      <c r="C10" s="180" t="s">
        <v>29</v>
      </c>
      <c r="D10" s="180" t="s">
        <v>13</v>
      </c>
      <c r="E10" s="180" t="s">
        <v>29</v>
      </c>
      <c r="F10" s="180" t="s">
        <v>13</v>
      </c>
      <c r="G10" s="180" t="s">
        <v>29</v>
      </c>
      <c r="H10" s="180" t="s">
        <v>29</v>
      </c>
      <c r="I10" s="180" t="s">
        <v>29</v>
      </c>
      <c r="J10" s="180" t="s">
        <v>29</v>
      </c>
      <c r="K10" s="180" t="s">
        <v>29</v>
      </c>
      <c r="L10" s="445"/>
      <c r="M10" s="151"/>
      <c r="N10" s="151"/>
      <c r="O10" s="72"/>
    </row>
    <row r="11" spans="1:17" ht="16.5" customHeight="1" x14ac:dyDescent="0.35">
      <c r="A11" s="585" t="s">
        <v>459</v>
      </c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151"/>
      <c r="N11" s="151"/>
      <c r="O11" s="10"/>
    </row>
    <row r="12" spans="1:17" ht="16.5" customHeight="1" x14ac:dyDescent="0.35">
      <c r="A12" s="444" t="s">
        <v>11</v>
      </c>
      <c r="B12" s="586" t="s">
        <v>468</v>
      </c>
      <c r="C12" s="87" t="s">
        <v>12</v>
      </c>
      <c r="D12" s="87" t="s">
        <v>13</v>
      </c>
      <c r="E12" s="87" t="s">
        <v>13</v>
      </c>
      <c r="F12" s="87" t="s">
        <v>13</v>
      </c>
      <c r="G12" s="87" t="s">
        <v>14</v>
      </c>
      <c r="H12" s="87" t="s">
        <v>29</v>
      </c>
      <c r="I12" s="87" t="s">
        <v>13</v>
      </c>
      <c r="J12" s="87" t="s">
        <v>29</v>
      </c>
      <c r="K12" s="87" t="s">
        <v>29</v>
      </c>
      <c r="L12" s="445"/>
      <c r="M12" s="151"/>
      <c r="N12" s="151"/>
      <c r="O12" s="21"/>
    </row>
    <row r="13" spans="1:17" ht="16.5" customHeight="1" x14ac:dyDescent="0.35">
      <c r="A13" s="444" t="s">
        <v>356</v>
      </c>
      <c r="B13" s="587"/>
      <c r="C13" s="87" t="s">
        <v>29</v>
      </c>
      <c r="D13" s="87" t="s">
        <v>13</v>
      </c>
      <c r="E13" s="87" t="s">
        <v>29</v>
      </c>
      <c r="F13" s="87" t="s">
        <v>13</v>
      </c>
      <c r="G13" s="87" t="s">
        <v>14</v>
      </c>
      <c r="H13" s="87" t="s">
        <v>29</v>
      </c>
      <c r="I13" s="87" t="s">
        <v>13</v>
      </c>
      <c r="J13" s="87" t="s">
        <v>29</v>
      </c>
      <c r="K13" s="87" t="s">
        <v>29</v>
      </c>
      <c r="L13" s="445"/>
      <c r="M13" s="151"/>
      <c r="N13" s="151"/>
      <c r="O13" s="21"/>
    </row>
    <row r="14" spans="1:17" ht="16.5" customHeight="1" x14ac:dyDescent="0.35">
      <c r="A14" s="444" t="s">
        <v>16</v>
      </c>
      <c r="B14" s="587"/>
      <c r="C14" s="180" t="s">
        <v>29</v>
      </c>
      <c r="D14" s="180" t="s">
        <v>13</v>
      </c>
      <c r="E14" s="180" t="s">
        <v>29</v>
      </c>
      <c r="F14" s="180" t="s">
        <v>13</v>
      </c>
      <c r="G14" s="180" t="s">
        <v>14</v>
      </c>
      <c r="H14" s="180" t="s">
        <v>13</v>
      </c>
      <c r="I14" s="180" t="s">
        <v>17</v>
      </c>
      <c r="J14" s="180" t="s">
        <v>12</v>
      </c>
      <c r="K14" s="180" t="s">
        <v>593</v>
      </c>
      <c r="L14" s="445"/>
      <c r="M14" s="151"/>
      <c r="N14" s="151"/>
      <c r="O14" s="72"/>
    </row>
    <row r="15" spans="1:17" ht="16.5" customHeight="1" x14ac:dyDescent="0.35">
      <c r="A15" s="444" t="s">
        <v>357</v>
      </c>
      <c r="B15" s="587"/>
      <c r="C15" s="180" t="s">
        <v>29</v>
      </c>
      <c r="D15" s="180" t="s">
        <v>13</v>
      </c>
      <c r="E15" s="180" t="s">
        <v>29</v>
      </c>
      <c r="F15" s="180" t="s">
        <v>13</v>
      </c>
      <c r="G15" s="180" t="s">
        <v>14</v>
      </c>
      <c r="H15" s="180" t="s">
        <v>29</v>
      </c>
      <c r="I15" s="180" t="s">
        <v>15</v>
      </c>
      <c r="J15" s="180" t="s">
        <v>29</v>
      </c>
      <c r="K15" s="180" t="s">
        <v>29</v>
      </c>
      <c r="L15" s="445"/>
      <c r="M15" s="151"/>
      <c r="N15" s="151"/>
      <c r="O15" s="72"/>
    </row>
    <row r="16" spans="1:17" ht="16.5" customHeight="1" x14ac:dyDescent="0.35">
      <c r="A16" s="444" t="s">
        <v>18</v>
      </c>
      <c r="B16" s="588"/>
      <c r="C16" s="180" t="s">
        <v>29</v>
      </c>
      <c r="D16" s="180" t="s">
        <v>15</v>
      </c>
      <c r="E16" s="180" t="s">
        <v>29</v>
      </c>
      <c r="F16" s="180" t="s">
        <v>13</v>
      </c>
      <c r="G16" s="180" t="s">
        <v>29</v>
      </c>
      <c r="H16" s="180" t="s">
        <v>29</v>
      </c>
      <c r="I16" s="180" t="s">
        <v>29</v>
      </c>
      <c r="J16" s="180" t="s">
        <v>29</v>
      </c>
      <c r="K16" s="180" t="s">
        <v>29</v>
      </c>
      <c r="L16" s="445"/>
      <c r="M16" s="151"/>
      <c r="N16" s="151"/>
      <c r="O16" s="72"/>
      <c r="P16" s="149"/>
      <c r="Q16" s="503"/>
    </row>
    <row r="17" spans="1:26" ht="27" customHeight="1" x14ac:dyDescent="0.35">
      <c r="A17" s="569" t="s">
        <v>771</v>
      </c>
      <c r="B17" s="570"/>
      <c r="C17" s="211">
        <v>104</v>
      </c>
      <c r="D17" s="211">
        <v>182</v>
      </c>
      <c r="E17" s="211">
        <v>26</v>
      </c>
      <c r="F17" s="211">
        <v>156</v>
      </c>
      <c r="G17" s="211">
        <v>48</v>
      </c>
      <c r="H17" s="211">
        <v>26</v>
      </c>
      <c r="I17" s="211">
        <v>364</v>
      </c>
      <c r="J17" s="211">
        <v>104</v>
      </c>
      <c r="K17" s="211">
        <v>156</v>
      </c>
      <c r="L17" s="147">
        <f>SUM(C17:K17)</f>
        <v>1166</v>
      </c>
      <c r="M17" s="151"/>
      <c r="N17" s="151"/>
      <c r="O17" s="72"/>
      <c r="P17" s="160"/>
      <c r="Q17" s="503"/>
    </row>
    <row r="18" spans="1:26" ht="14" customHeight="1" x14ac:dyDescent="0.35">
      <c r="A18" s="569" t="s">
        <v>798</v>
      </c>
      <c r="B18" s="570"/>
      <c r="C18" s="211">
        <v>104</v>
      </c>
      <c r="D18" s="211">
        <v>156</v>
      </c>
      <c r="E18" s="211">
        <v>26</v>
      </c>
      <c r="F18" s="211">
        <v>130</v>
      </c>
      <c r="G18" s="211">
        <v>48</v>
      </c>
      <c r="H18" s="211">
        <v>26</v>
      </c>
      <c r="I18" s="211">
        <v>364</v>
      </c>
      <c r="J18" s="211">
        <v>104</v>
      </c>
      <c r="K18" s="211">
        <v>156</v>
      </c>
      <c r="L18" s="147">
        <f>SUM(C18:K18)</f>
        <v>1114</v>
      </c>
      <c r="M18" s="151"/>
      <c r="N18" s="151"/>
      <c r="O18" s="72"/>
      <c r="P18" s="160"/>
      <c r="Q18" s="503"/>
    </row>
    <row r="19" spans="1:26" ht="28" customHeight="1" x14ac:dyDescent="0.35">
      <c r="A19" s="569" t="s">
        <v>799</v>
      </c>
      <c r="B19" s="570"/>
      <c r="C19" s="446">
        <v>416</v>
      </c>
      <c r="D19" s="446">
        <v>728</v>
      </c>
      <c r="E19" s="446">
        <v>104</v>
      </c>
      <c r="F19" s="446">
        <v>624</v>
      </c>
      <c r="G19" s="446">
        <v>192</v>
      </c>
      <c r="H19" s="446">
        <v>104</v>
      </c>
      <c r="I19" s="446">
        <v>1456</v>
      </c>
      <c r="J19" s="446">
        <v>416</v>
      </c>
      <c r="K19" s="446">
        <v>624</v>
      </c>
      <c r="L19" s="147">
        <f>SUM(C19:K19)</f>
        <v>4664</v>
      </c>
      <c r="M19" s="151"/>
      <c r="N19" s="151"/>
      <c r="O19" s="72"/>
      <c r="P19" s="160"/>
      <c r="Q19" s="503"/>
    </row>
    <row r="20" spans="1:26" ht="18.649999999999999" customHeight="1" x14ac:dyDescent="0.35">
      <c r="A20" s="573" t="s">
        <v>772</v>
      </c>
      <c r="B20" s="574"/>
      <c r="C20" s="101">
        <v>520</v>
      </c>
      <c r="D20" s="101">
        <v>884</v>
      </c>
      <c r="E20" s="101">
        <v>130</v>
      </c>
      <c r="F20" s="101">
        <v>754</v>
      </c>
      <c r="G20" s="101">
        <v>240</v>
      </c>
      <c r="H20" s="101">
        <v>130</v>
      </c>
      <c r="I20" s="101">
        <v>1820</v>
      </c>
      <c r="J20" s="101">
        <v>520</v>
      </c>
      <c r="K20" s="101">
        <v>780</v>
      </c>
      <c r="L20" s="188">
        <f>SUM(C20:K20)</f>
        <v>5778</v>
      </c>
      <c r="M20" s="525"/>
      <c r="N20" s="151"/>
      <c r="O20" s="72"/>
      <c r="P20" s="504"/>
      <c r="Q20" s="505"/>
    </row>
    <row r="21" spans="1:26" ht="14.5" customHeight="1" x14ac:dyDescent="0.35">
      <c r="A21" s="571" t="s">
        <v>590</v>
      </c>
      <c r="B21" s="572"/>
      <c r="C21" s="542"/>
      <c r="D21" s="542"/>
      <c r="E21" s="542"/>
      <c r="F21" s="542"/>
      <c r="G21" s="542"/>
      <c r="H21" s="542"/>
      <c r="I21" s="542"/>
      <c r="J21" s="542"/>
      <c r="K21" s="542"/>
      <c r="L21" s="148"/>
      <c r="M21" s="151"/>
      <c r="N21" s="151"/>
      <c r="O21" s="72"/>
      <c r="P21" s="160"/>
      <c r="Q21" s="149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ht="25.5" customHeight="1" x14ac:dyDescent="0.35">
      <c r="A22" s="576" t="s">
        <v>773</v>
      </c>
      <c r="B22" s="577"/>
      <c r="C22" s="114">
        <f>C21*C20</f>
        <v>0</v>
      </c>
      <c r="D22" s="114">
        <f t="shared" ref="D22:K22" si="0">D21*D20</f>
        <v>0</v>
      </c>
      <c r="E22" s="114">
        <f t="shared" si="0"/>
        <v>0</v>
      </c>
      <c r="F22" s="114">
        <f t="shared" si="0"/>
        <v>0</v>
      </c>
      <c r="G22" s="114">
        <f t="shared" si="0"/>
        <v>0</v>
      </c>
      <c r="H22" s="114">
        <f t="shared" si="0"/>
        <v>0</v>
      </c>
      <c r="I22" s="114">
        <f t="shared" si="0"/>
        <v>0</v>
      </c>
      <c r="J22" s="114">
        <f t="shared" si="0"/>
        <v>0</v>
      </c>
      <c r="K22" s="114">
        <f t="shared" si="0"/>
        <v>0</v>
      </c>
      <c r="L22" s="138">
        <f>SUM(C22:K22)</f>
        <v>0</v>
      </c>
      <c r="M22" s="151"/>
      <c r="N22" s="151"/>
      <c r="O22" s="179"/>
      <c r="P22" s="351"/>
      <c r="Q22" s="505"/>
    </row>
    <row r="23" spans="1:26" x14ac:dyDescent="0.35">
      <c r="A23" s="35"/>
      <c r="B23" s="35"/>
      <c r="C23" s="496"/>
      <c r="D23" s="496"/>
      <c r="E23" s="496"/>
      <c r="F23" s="496"/>
      <c r="G23" s="496"/>
      <c r="H23" s="496"/>
      <c r="I23" s="496"/>
      <c r="J23" s="496"/>
      <c r="K23" s="496"/>
      <c r="L23" s="499"/>
      <c r="M23" s="35"/>
      <c r="N23" s="35"/>
      <c r="O23" s="35"/>
      <c r="P23" s="149"/>
    </row>
    <row r="24" spans="1:26" ht="18.649999999999999" customHeight="1" x14ac:dyDescent="0.35">
      <c r="A24" s="561" t="s">
        <v>685</v>
      </c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</row>
    <row r="25" spans="1:26" x14ac:dyDescent="0.35">
      <c r="A25" s="563" t="s">
        <v>0</v>
      </c>
      <c r="B25" s="589" t="s">
        <v>438</v>
      </c>
      <c r="C25" s="563" t="s">
        <v>358</v>
      </c>
      <c r="D25" s="563"/>
      <c r="E25" s="563"/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4" t="s">
        <v>198</v>
      </c>
    </row>
    <row r="26" spans="1:26" ht="25.5" customHeight="1" x14ac:dyDescent="0.35">
      <c r="A26" s="563"/>
      <c r="B26" s="590"/>
      <c r="C26" s="243" t="s">
        <v>2</v>
      </c>
      <c r="D26" s="243" t="s">
        <v>3</v>
      </c>
      <c r="E26" s="243" t="s">
        <v>209</v>
      </c>
      <c r="F26" s="243" t="s">
        <v>4</v>
      </c>
      <c r="G26" s="243" t="s">
        <v>5</v>
      </c>
      <c r="H26" s="243" t="s">
        <v>6</v>
      </c>
      <c r="I26" s="183" t="s">
        <v>7</v>
      </c>
      <c r="J26" s="243" t="s">
        <v>764</v>
      </c>
      <c r="K26" s="243" t="s">
        <v>9</v>
      </c>
      <c r="L26" s="243" t="s">
        <v>210</v>
      </c>
      <c r="M26" s="243" t="s">
        <v>211</v>
      </c>
      <c r="N26" s="242" t="s">
        <v>135</v>
      </c>
      <c r="O26" s="243" t="s">
        <v>10</v>
      </c>
      <c r="P26" s="564"/>
    </row>
    <row r="27" spans="1:26" x14ac:dyDescent="0.35">
      <c r="A27" s="578" t="s">
        <v>683</v>
      </c>
      <c r="B27" s="579"/>
      <c r="C27" s="579"/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80"/>
    </row>
    <row r="28" spans="1:26" x14ac:dyDescent="0.35">
      <c r="A28" s="184" t="s">
        <v>19</v>
      </c>
      <c r="B28" s="582" t="s">
        <v>468</v>
      </c>
      <c r="C28" s="284"/>
      <c r="D28" s="284" t="s">
        <v>20</v>
      </c>
      <c r="E28" s="284"/>
      <c r="F28" s="284"/>
      <c r="G28" s="284"/>
      <c r="H28" s="284"/>
      <c r="I28" s="284"/>
      <c r="J28" s="284"/>
      <c r="K28" s="284"/>
      <c r="L28" s="284" t="s">
        <v>197</v>
      </c>
      <c r="M28" s="284"/>
      <c r="N28" s="284"/>
      <c r="O28" s="284"/>
      <c r="P28" s="146"/>
    </row>
    <row r="29" spans="1:26" ht="28.5" customHeight="1" x14ac:dyDescent="0.35">
      <c r="A29" s="185" t="s">
        <v>212</v>
      </c>
      <c r="B29" s="583"/>
      <c r="C29" s="284" t="s">
        <v>20</v>
      </c>
      <c r="D29" s="284" t="s">
        <v>20</v>
      </c>
      <c r="E29" s="284" t="s">
        <v>20</v>
      </c>
      <c r="F29" s="284" t="s">
        <v>20</v>
      </c>
      <c r="G29" s="284" t="s">
        <v>20</v>
      </c>
      <c r="H29" s="284" t="s">
        <v>20</v>
      </c>
      <c r="I29" s="284" t="s">
        <v>20</v>
      </c>
      <c r="J29" s="284"/>
      <c r="K29" s="284" t="s">
        <v>20</v>
      </c>
      <c r="L29" s="284" t="s">
        <v>20</v>
      </c>
      <c r="M29" s="284"/>
      <c r="N29" s="284"/>
      <c r="O29" s="284"/>
      <c r="P29" s="146"/>
    </row>
    <row r="30" spans="1:26" ht="29" customHeight="1" x14ac:dyDescent="0.35">
      <c r="A30" s="184" t="s">
        <v>21</v>
      </c>
      <c r="B30" s="583"/>
      <c r="C30" s="284" t="s">
        <v>20</v>
      </c>
      <c r="D30" s="284" t="s">
        <v>20</v>
      </c>
      <c r="E30" s="284" t="s">
        <v>20</v>
      </c>
      <c r="F30" s="284" t="s">
        <v>20</v>
      </c>
      <c r="G30" s="284"/>
      <c r="H30" s="284" t="s">
        <v>20</v>
      </c>
      <c r="I30" s="284" t="s">
        <v>20</v>
      </c>
      <c r="J30" s="284"/>
      <c r="K30" s="284" t="s">
        <v>20</v>
      </c>
      <c r="L30" s="284" t="s">
        <v>20</v>
      </c>
      <c r="M30" s="284"/>
      <c r="N30" s="284" t="s">
        <v>20</v>
      </c>
      <c r="O30" s="284"/>
      <c r="P30" s="146"/>
    </row>
    <row r="31" spans="1:26" x14ac:dyDescent="0.35">
      <c r="A31" s="184" t="s">
        <v>355</v>
      </c>
      <c r="B31" s="583"/>
      <c r="C31" s="284" t="s">
        <v>20</v>
      </c>
      <c r="D31" s="284" t="s">
        <v>20</v>
      </c>
      <c r="E31" s="284" t="s">
        <v>20</v>
      </c>
      <c r="F31" s="284" t="s">
        <v>20</v>
      </c>
      <c r="G31" s="27"/>
      <c r="H31" s="284" t="s">
        <v>20</v>
      </c>
      <c r="I31" s="284" t="s">
        <v>20</v>
      </c>
      <c r="J31" s="284"/>
      <c r="K31" s="284" t="s">
        <v>20</v>
      </c>
      <c r="L31" s="284" t="s">
        <v>20</v>
      </c>
      <c r="M31" s="284"/>
      <c r="N31" s="284" t="s">
        <v>20</v>
      </c>
      <c r="O31" s="284"/>
      <c r="P31" s="146"/>
    </row>
    <row r="32" spans="1:26" x14ac:dyDescent="0.35">
      <c r="A32" s="184" t="s">
        <v>16</v>
      </c>
      <c r="B32" s="583"/>
      <c r="C32" s="284" t="s">
        <v>20</v>
      </c>
      <c r="D32" s="284" t="s">
        <v>20</v>
      </c>
      <c r="E32" s="284" t="s">
        <v>20</v>
      </c>
      <c r="F32" s="284" t="s">
        <v>20</v>
      </c>
      <c r="G32" s="27"/>
      <c r="H32" s="284" t="s">
        <v>20</v>
      </c>
      <c r="I32" s="284" t="s">
        <v>20</v>
      </c>
      <c r="J32" s="284" t="s">
        <v>20</v>
      </c>
      <c r="K32" s="284" t="s">
        <v>20</v>
      </c>
      <c r="L32" s="284" t="s">
        <v>20</v>
      </c>
      <c r="M32" s="284" t="s">
        <v>20</v>
      </c>
      <c r="N32" s="284"/>
      <c r="O32" s="284"/>
      <c r="P32" s="146"/>
    </row>
    <row r="33" spans="1:16" x14ac:dyDescent="0.35">
      <c r="A33" s="184" t="s">
        <v>22</v>
      </c>
      <c r="B33" s="583"/>
      <c r="C33" s="284" t="s">
        <v>20</v>
      </c>
      <c r="D33" s="284" t="s">
        <v>20</v>
      </c>
      <c r="E33" s="284" t="s">
        <v>20</v>
      </c>
      <c r="F33" s="284" t="s">
        <v>20</v>
      </c>
      <c r="G33" s="284"/>
      <c r="H33" s="284" t="s">
        <v>20</v>
      </c>
      <c r="I33" s="284" t="s">
        <v>20</v>
      </c>
      <c r="J33" s="284"/>
      <c r="K33" s="284" t="s">
        <v>20</v>
      </c>
      <c r="L33" s="284" t="s">
        <v>20</v>
      </c>
      <c r="M33" s="284"/>
      <c r="N33" s="284" t="s">
        <v>20</v>
      </c>
      <c r="O33" s="284"/>
      <c r="P33" s="146"/>
    </row>
    <row r="34" spans="1:16" x14ac:dyDescent="0.35">
      <c r="A34" s="184" t="s">
        <v>23</v>
      </c>
      <c r="B34" s="583"/>
      <c r="C34" s="284" t="s">
        <v>20</v>
      </c>
      <c r="D34" s="284" t="s">
        <v>20</v>
      </c>
      <c r="E34" s="284" t="s">
        <v>20</v>
      </c>
      <c r="F34" s="284" t="s">
        <v>20</v>
      </c>
      <c r="G34" s="284"/>
      <c r="H34" s="284" t="s">
        <v>20</v>
      </c>
      <c r="I34" s="284" t="s">
        <v>20</v>
      </c>
      <c r="J34" s="284"/>
      <c r="K34" s="284" t="s">
        <v>20</v>
      </c>
      <c r="L34" s="284" t="s">
        <v>20</v>
      </c>
      <c r="M34" s="284"/>
      <c r="N34" s="284" t="s">
        <v>20</v>
      </c>
      <c r="O34" s="284"/>
      <c r="P34" s="146"/>
    </row>
    <row r="35" spans="1:16" ht="17.5" customHeight="1" x14ac:dyDescent="0.35">
      <c r="A35" s="184" t="s">
        <v>24</v>
      </c>
      <c r="B35" s="583"/>
      <c r="C35" s="284" t="s">
        <v>20</v>
      </c>
      <c r="D35" s="284" t="s">
        <v>20</v>
      </c>
      <c r="E35" s="284" t="s">
        <v>20</v>
      </c>
      <c r="F35" s="284" t="s">
        <v>20</v>
      </c>
      <c r="G35" s="27"/>
      <c r="H35" s="284" t="s">
        <v>20</v>
      </c>
      <c r="I35" s="284" t="s">
        <v>20</v>
      </c>
      <c r="J35" s="284"/>
      <c r="K35" s="284" t="s">
        <v>20</v>
      </c>
      <c r="L35" s="284" t="s">
        <v>20</v>
      </c>
      <c r="M35" s="284"/>
      <c r="N35" s="284"/>
      <c r="O35" s="284"/>
      <c r="P35" s="146"/>
    </row>
    <row r="36" spans="1:16" x14ac:dyDescent="0.35">
      <c r="A36" s="184" t="s">
        <v>25</v>
      </c>
      <c r="B36" s="583"/>
      <c r="C36" s="284" t="s">
        <v>20</v>
      </c>
      <c r="D36" s="284" t="s">
        <v>20</v>
      </c>
      <c r="E36" s="284" t="s">
        <v>20</v>
      </c>
      <c r="F36" s="284" t="s">
        <v>20</v>
      </c>
      <c r="G36" s="27"/>
      <c r="H36" s="284" t="s">
        <v>20</v>
      </c>
      <c r="I36" s="284" t="s">
        <v>20</v>
      </c>
      <c r="J36" s="284"/>
      <c r="K36" s="284" t="s">
        <v>20</v>
      </c>
      <c r="L36" s="284" t="s">
        <v>20</v>
      </c>
      <c r="M36" s="284"/>
      <c r="N36" s="284"/>
      <c r="O36" s="284"/>
      <c r="P36" s="146"/>
    </row>
    <row r="37" spans="1:16" x14ac:dyDescent="0.35">
      <c r="A37" s="186" t="s">
        <v>359</v>
      </c>
      <c r="B37" s="583"/>
      <c r="C37" s="284" t="s">
        <v>20</v>
      </c>
      <c r="D37" s="284" t="s">
        <v>20</v>
      </c>
      <c r="E37" s="284" t="s">
        <v>20</v>
      </c>
      <c r="F37" s="284" t="s">
        <v>20</v>
      </c>
      <c r="G37" s="27"/>
      <c r="H37" s="284" t="s">
        <v>20</v>
      </c>
      <c r="I37" s="284" t="s">
        <v>20</v>
      </c>
      <c r="J37" s="284" t="s">
        <v>20</v>
      </c>
      <c r="K37" s="284" t="s">
        <v>20</v>
      </c>
      <c r="L37" s="284" t="s">
        <v>20</v>
      </c>
      <c r="M37" s="284" t="s">
        <v>20</v>
      </c>
      <c r="N37" s="284"/>
      <c r="O37" s="284"/>
      <c r="P37" s="146"/>
    </row>
    <row r="38" spans="1:16" x14ac:dyDescent="0.35">
      <c r="A38" s="186" t="s">
        <v>360</v>
      </c>
      <c r="B38" s="583"/>
      <c r="C38" s="284" t="s">
        <v>20</v>
      </c>
      <c r="D38" s="284" t="s">
        <v>20</v>
      </c>
      <c r="E38" s="284" t="s">
        <v>20</v>
      </c>
      <c r="F38" s="284" t="s">
        <v>20</v>
      </c>
      <c r="G38" s="27"/>
      <c r="H38" s="284" t="s">
        <v>20</v>
      </c>
      <c r="I38" s="284" t="s">
        <v>20</v>
      </c>
      <c r="J38" s="284" t="s">
        <v>20</v>
      </c>
      <c r="K38" s="284" t="s">
        <v>20</v>
      </c>
      <c r="L38" s="284" t="s">
        <v>20</v>
      </c>
      <c r="M38" s="284"/>
      <c r="N38" s="284" t="s">
        <v>20</v>
      </c>
      <c r="O38" s="284"/>
      <c r="P38" s="146"/>
    </row>
    <row r="39" spans="1:16" x14ac:dyDescent="0.35">
      <c r="A39" s="186" t="s">
        <v>18</v>
      </c>
      <c r="B39" s="584"/>
      <c r="C39" s="284"/>
      <c r="D39" s="284" t="s">
        <v>20</v>
      </c>
      <c r="E39" s="284"/>
      <c r="F39" s="284" t="s">
        <v>20</v>
      </c>
      <c r="G39" s="27"/>
      <c r="H39" s="284" t="s">
        <v>20</v>
      </c>
      <c r="I39" s="284"/>
      <c r="J39" s="284"/>
      <c r="K39" s="284"/>
      <c r="L39" s="284"/>
      <c r="M39" s="284"/>
      <c r="N39" s="284"/>
      <c r="O39" s="284"/>
      <c r="P39" s="146"/>
    </row>
    <row r="40" spans="1:16" ht="39.65" customHeight="1" x14ac:dyDescent="0.35">
      <c r="A40" s="186" t="s">
        <v>523</v>
      </c>
      <c r="B40" s="87" t="s">
        <v>513</v>
      </c>
      <c r="C40" s="284"/>
      <c r="D40" s="284"/>
      <c r="E40" s="284"/>
      <c r="F40" s="284"/>
      <c r="G40" s="27"/>
      <c r="H40" s="284"/>
      <c r="I40" s="284"/>
      <c r="J40" s="284"/>
      <c r="K40" s="284"/>
      <c r="L40" s="284"/>
      <c r="M40" s="284"/>
      <c r="N40" s="284"/>
      <c r="O40" s="284" t="s">
        <v>20</v>
      </c>
      <c r="P40" s="146"/>
    </row>
    <row r="41" spans="1:16" ht="16.5" customHeight="1" x14ac:dyDescent="0.35">
      <c r="A41" s="581" t="s">
        <v>684</v>
      </c>
      <c r="B41" s="581"/>
      <c r="C41" s="581"/>
      <c r="D41" s="581"/>
      <c r="E41" s="581"/>
      <c r="F41" s="581"/>
      <c r="G41" s="581"/>
      <c r="H41" s="581"/>
      <c r="I41" s="581"/>
      <c r="J41" s="581"/>
      <c r="K41" s="581"/>
      <c r="L41" s="581"/>
      <c r="M41" s="581"/>
      <c r="N41" s="581"/>
      <c r="O41" s="581"/>
      <c r="P41" s="581"/>
    </row>
    <row r="42" spans="1:16" x14ac:dyDescent="0.35">
      <c r="A42" s="186" t="s">
        <v>19</v>
      </c>
      <c r="B42" s="582" t="s">
        <v>468</v>
      </c>
      <c r="C42" s="284"/>
      <c r="D42" s="284" t="s">
        <v>20</v>
      </c>
      <c r="E42" s="284"/>
      <c r="F42" s="284"/>
      <c r="G42" s="284"/>
      <c r="H42" s="284"/>
      <c r="I42" s="284"/>
      <c r="J42" s="284"/>
      <c r="K42" s="284"/>
      <c r="L42" s="284" t="s">
        <v>20</v>
      </c>
      <c r="M42" s="284"/>
      <c r="N42" s="284"/>
      <c r="O42" s="284"/>
      <c r="P42" s="146"/>
    </row>
    <row r="43" spans="1:16" ht="28.5" customHeight="1" x14ac:dyDescent="0.35">
      <c r="A43" s="185" t="s">
        <v>212</v>
      </c>
      <c r="B43" s="583"/>
      <c r="C43" s="284" t="s">
        <v>20</v>
      </c>
      <c r="D43" s="284" t="s">
        <v>20</v>
      </c>
      <c r="E43" s="284" t="s">
        <v>20</v>
      </c>
      <c r="F43" s="284" t="s">
        <v>20</v>
      </c>
      <c r="G43" s="284" t="s">
        <v>20</v>
      </c>
      <c r="H43" s="284" t="s">
        <v>20</v>
      </c>
      <c r="I43" s="284" t="s">
        <v>20</v>
      </c>
      <c r="J43" s="284"/>
      <c r="K43" s="284" t="s">
        <v>20</v>
      </c>
      <c r="L43" s="284" t="s">
        <v>20</v>
      </c>
      <c r="M43" s="284"/>
      <c r="N43" s="284"/>
      <c r="O43" s="284"/>
      <c r="P43" s="146"/>
    </row>
    <row r="44" spans="1:16" ht="29" customHeight="1" x14ac:dyDescent="0.35">
      <c r="A44" s="186" t="s">
        <v>21</v>
      </c>
      <c r="B44" s="583"/>
      <c r="C44" s="284" t="s">
        <v>20</v>
      </c>
      <c r="D44" s="284" t="s">
        <v>20</v>
      </c>
      <c r="E44" s="284"/>
      <c r="F44" s="284" t="s">
        <v>20</v>
      </c>
      <c r="G44" s="284"/>
      <c r="H44" s="284" t="s">
        <v>20</v>
      </c>
      <c r="I44" s="284" t="s">
        <v>20</v>
      </c>
      <c r="J44" s="284"/>
      <c r="K44" s="284" t="s">
        <v>20</v>
      </c>
      <c r="L44" s="284" t="s">
        <v>20</v>
      </c>
      <c r="M44" s="284"/>
      <c r="N44" s="284" t="s">
        <v>20</v>
      </c>
      <c r="O44" s="284"/>
      <c r="P44" s="146"/>
    </row>
    <row r="45" spans="1:16" x14ac:dyDescent="0.35">
      <c r="A45" s="186" t="s">
        <v>356</v>
      </c>
      <c r="B45" s="583"/>
      <c r="C45" s="284" t="s">
        <v>20</v>
      </c>
      <c r="D45" s="284" t="s">
        <v>20</v>
      </c>
      <c r="E45" s="284" t="s">
        <v>20</v>
      </c>
      <c r="F45" s="284" t="s">
        <v>20</v>
      </c>
      <c r="G45" s="27"/>
      <c r="H45" s="284" t="s">
        <v>20</v>
      </c>
      <c r="I45" s="284" t="s">
        <v>20</v>
      </c>
      <c r="J45" s="284"/>
      <c r="K45" s="284" t="s">
        <v>20</v>
      </c>
      <c r="L45" s="284" t="s">
        <v>20</v>
      </c>
      <c r="M45" s="284"/>
      <c r="N45" s="284" t="s">
        <v>20</v>
      </c>
      <c r="O45" s="284"/>
      <c r="P45" s="146"/>
    </row>
    <row r="46" spans="1:16" x14ac:dyDescent="0.35">
      <c r="A46" s="186" t="s">
        <v>16</v>
      </c>
      <c r="B46" s="583"/>
      <c r="C46" s="284" t="s">
        <v>20</v>
      </c>
      <c r="D46" s="284" t="s">
        <v>20</v>
      </c>
      <c r="E46" s="284" t="s">
        <v>20</v>
      </c>
      <c r="F46" s="284" t="s">
        <v>20</v>
      </c>
      <c r="G46" s="27"/>
      <c r="H46" s="284" t="s">
        <v>20</v>
      </c>
      <c r="I46" s="284" t="s">
        <v>20</v>
      </c>
      <c r="J46" s="284" t="s">
        <v>20</v>
      </c>
      <c r="K46" s="284" t="s">
        <v>20</v>
      </c>
      <c r="L46" s="284" t="s">
        <v>20</v>
      </c>
      <c r="M46" s="284" t="s">
        <v>20</v>
      </c>
      <c r="N46" s="284"/>
      <c r="O46" s="284"/>
      <c r="P46" s="146"/>
    </row>
    <row r="47" spans="1:16" x14ac:dyDescent="0.35">
      <c r="A47" s="186" t="s">
        <v>22</v>
      </c>
      <c r="B47" s="583"/>
      <c r="C47" s="284" t="s">
        <v>20</v>
      </c>
      <c r="D47" s="284" t="s">
        <v>20</v>
      </c>
      <c r="E47" s="284" t="s">
        <v>20</v>
      </c>
      <c r="F47" s="284" t="s">
        <v>20</v>
      </c>
      <c r="G47" s="284"/>
      <c r="H47" s="284" t="s">
        <v>20</v>
      </c>
      <c r="I47" s="284" t="s">
        <v>20</v>
      </c>
      <c r="J47" s="284"/>
      <c r="K47" s="284" t="s">
        <v>20</v>
      </c>
      <c r="L47" s="284" t="s">
        <v>20</v>
      </c>
      <c r="M47" s="284"/>
      <c r="N47" s="284" t="s">
        <v>20</v>
      </c>
      <c r="O47" s="284"/>
      <c r="P47" s="146"/>
    </row>
    <row r="48" spans="1:16" x14ac:dyDescent="0.35">
      <c r="A48" s="186" t="s">
        <v>23</v>
      </c>
      <c r="B48" s="583"/>
      <c r="C48" s="284" t="s">
        <v>20</v>
      </c>
      <c r="D48" s="284" t="s">
        <v>20</v>
      </c>
      <c r="E48" s="284" t="s">
        <v>20</v>
      </c>
      <c r="F48" s="284" t="s">
        <v>20</v>
      </c>
      <c r="G48" s="284"/>
      <c r="H48" s="284" t="s">
        <v>20</v>
      </c>
      <c r="I48" s="284" t="s">
        <v>20</v>
      </c>
      <c r="J48" s="284"/>
      <c r="K48" s="284" t="s">
        <v>20</v>
      </c>
      <c r="L48" s="284" t="s">
        <v>20</v>
      </c>
      <c r="M48" s="284"/>
      <c r="N48" s="284" t="s">
        <v>20</v>
      </c>
      <c r="O48" s="284"/>
      <c r="P48" s="146"/>
    </row>
    <row r="49" spans="1:21" x14ac:dyDescent="0.35">
      <c r="A49" s="186" t="s">
        <v>207</v>
      </c>
      <c r="B49" s="583"/>
      <c r="C49" s="284" t="s">
        <v>20</v>
      </c>
      <c r="D49" s="284" t="s">
        <v>20</v>
      </c>
      <c r="E49" s="284" t="s">
        <v>20</v>
      </c>
      <c r="F49" s="284" t="s">
        <v>20</v>
      </c>
      <c r="G49" s="284"/>
      <c r="H49" s="284" t="s">
        <v>20</v>
      </c>
      <c r="I49" s="284" t="s">
        <v>20</v>
      </c>
      <c r="J49" s="284"/>
      <c r="K49" s="284" t="s">
        <v>20</v>
      </c>
      <c r="L49" s="284" t="s">
        <v>20</v>
      </c>
      <c r="M49" s="284"/>
      <c r="N49" s="284" t="s">
        <v>20</v>
      </c>
      <c r="O49" s="284"/>
      <c r="P49" s="146"/>
    </row>
    <row r="50" spans="1:21" ht="29" customHeight="1" x14ac:dyDescent="0.35">
      <c r="A50" s="455" t="s">
        <v>361</v>
      </c>
      <c r="B50" s="583"/>
      <c r="C50" s="284"/>
      <c r="D50" s="284" t="s">
        <v>20</v>
      </c>
      <c r="E50" s="284"/>
      <c r="F50" s="284"/>
      <c r="G50" s="284"/>
      <c r="H50" s="284"/>
      <c r="I50" s="284"/>
      <c r="J50" s="284"/>
      <c r="K50" s="284"/>
      <c r="L50" s="284" t="s">
        <v>20</v>
      </c>
      <c r="M50" s="284"/>
      <c r="N50" s="284"/>
      <c r="O50" s="284"/>
      <c r="P50" s="146"/>
    </row>
    <row r="51" spans="1:21" s="117" customFormat="1" ht="29" customHeight="1" x14ac:dyDescent="0.35">
      <c r="A51" s="286" t="s">
        <v>524</v>
      </c>
      <c r="B51" s="583"/>
      <c r="C51" s="284"/>
      <c r="D51" s="284" t="s">
        <v>20</v>
      </c>
      <c r="E51" s="284"/>
      <c r="F51" s="284"/>
      <c r="G51" s="284"/>
      <c r="H51" s="284"/>
      <c r="I51" s="284"/>
      <c r="J51" s="284"/>
      <c r="K51" s="284"/>
      <c r="L51" s="284" t="s">
        <v>20</v>
      </c>
      <c r="M51" s="284"/>
      <c r="N51" s="284"/>
      <c r="O51" s="284"/>
      <c r="P51" s="146"/>
    </row>
    <row r="52" spans="1:21" ht="17.5" customHeight="1" x14ac:dyDescent="0.35">
      <c r="A52" s="186" t="s">
        <v>24</v>
      </c>
      <c r="B52" s="583"/>
      <c r="C52" s="284" t="s">
        <v>20</v>
      </c>
      <c r="D52" s="284" t="s">
        <v>20</v>
      </c>
      <c r="E52" s="284" t="s">
        <v>20</v>
      </c>
      <c r="F52" s="284" t="s">
        <v>20</v>
      </c>
      <c r="G52" s="27"/>
      <c r="H52" s="284" t="s">
        <v>20</v>
      </c>
      <c r="I52" s="284" t="s">
        <v>20</v>
      </c>
      <c r="J52" s="284"/>
      <c r="K52" s="284" t="s">
        <v>20</v>
      </c>
      <c r="L52" s="284" t="s">
        <v>20</v>
      </c>
      <c r="M52" s="284"/>
      <c r="N52" s="284"/>
      <c r="O52" s="284"/>
      <c r="P52" s="146"/>
    </row>
    <row r="53" spans="1:21" x14ac:dyDescent="0.35">
      <c r="A53" s="186" t="s">
        <v>25</v>
      </c>
      <c r="B53" s="583"/>
      <c r="C53" s="284" t="s">
        <v>20</v>
      </c>
      <c r="D53" s="284" t="s">
        <v>20</v>
      </c>
      <c r="E53" s="284" t="s">
        <v>20</v>
      </c>
      <c r="F53" s="284" t="s">
        <v>20</v>
      </c>
      <c r="G53" s="27"/>
      <c r="H53" s="284" t="s">
        <v>20</v>
      </c>
      <c r="I53" s="284" t="s">
        <v>20</v>
      </c>
      <c r="J53" s="284"/>
      <c r="K53" s="284" t="s">
        <v>20</v>
      </c>
      <c r="L53" s="284" t="s">
        <v>20</v>
      </c>
      <c r="M53" s="284"/>
      <c r="N53" s="284"/>
      <c r="O53" s="284"/>
      <c r="P53" s="146"/>
    </row>
    <row r="54" spans="1:21" x14ac:dyDescent="0.35">
      <c r="A54" s="186" t="s">
        <v>18</v>
      </c>
      <c r="B54" s="583"/>
      <c r="C54" s="284"/>
      <c r="D54" s="284" t="s">
        <v>20</v>
      </c>
      <c r="E54" s="284"/>
      <c r="F54" s="284" t="s">
        <v>20</v>
      </c>
      <c r="G54" s="27"/>
      <c r="H54" s="284" t="s">
        <v>20</v>
      </c>
      <c r="I54" s="284"/>
      <c r="J54" s="284"/>
      <c r="K54" s="284"/>
      <c r="L54" s="284"/>
      <c r="M54" s="284"/>
      <c r="N54" s="284"/>
      <c r="O54" s="284"/>
      <c r="P54" s="146"/>
    </row>
    <row r="55" spans="1:21" ht="27.5" customHeight="1" x14ac:dyDescent="0.35">
      <c r="A55" s="187" t="s">
        <v>362</v>
      </c>
      <c r="B55" s="583"/>
      <c r="C55" s="284" t="s">
        <v>20</v>
      </c>
      <c r="D55" s="284" t="s">
        <v>20</v>
      </c>
      <c r="E55" s="284"/>
      <c r="F55" s="284"/>
      <c r="G55" s="27"/>
      <c r="H55" s="284"/>
      <c r="I55" s="284"/>
      <c r="J55" s="284"/>
      <c r="K55" s="284" t="s">
        <v>20</v>
      </c>
      <c r="L55" s="284" t="s">
        <v>20</v>
      </c>
      <c r="M55" s="284"/>
      <c r="N55" s="284"/>
      <c r="O55" s="284"/>
      <c r="P55" s="146"/>
    </row>
    <row r="56" spans="1:21" x14ac:dyDescent="0.35">
      <c r="A56" s="187" t="s">
        <v>359</v>
      </c>
      <c r="B56" s="583"/>
      <c r="C56" s="284" t="s">
        <v>20</v>
      </c>
      <c r="D56" s="284" t="s">
        <v>20</v>
      </c>
      <c r="E56" s="284" t="s">
        <v>20</v>
      </c>
      <c r="F56" s="284" t="s">
        <v>20</v>
      </c>
      <c r="G56" s="27"/>
      <c r="H56" s="284" t="s">
        <v>20</v>
      </c>
      <c r="I56" s="284" t="s">
        <v>20</v>
      </c>
      <c r="J56" s="284" t="s">
        <v>20</v>
      </c>
      <c r="K56" s="284" t="s">
        <v>20</v>
      </c>
      <c r="L56" s="284" t="s">
        <v>20</v>
      </c>
      <c r="M56" s="284" t="s">
        <v>20</v>
      </c>
      <c r="N56" s="284"/>
      <c r="O56" s="284"/>
      <c r="P56" s="146"/>
    </row>
    <row r="57" spans="1:21" x14ac:dyDescent="0.35">
      <c r="A57" s="187" t="s">
        <v>360</v>
      </c>
      <c r="B57" s="584"/>
      <c r="C57" s="284" t="s">
        <v>20</v>
      </c>
      <c r="D57" s="284" t="s">
        <v>20</v>
      </c>
      <c r="E57" s="284" t="s">
        <v>20</v>
      </c>
      <c r="F57" s="284" t="s">
        <v>20</v>
      </c>
      <c r="G57" s="27"/>
      <c r="H57" s="284" t="s">
        <v>20</v>
      </c>
      <c r="I57" s="284" t="s">
        <v>20</v>
      </c>
      <c r="J57" s="284"/>
      <c r="K57" s="284" t="s">
        <v>20</v>
      </c>
      <c r="L57" s="284" t="s">
        <v>20</v>
      </c>
      <c r="M57" s="284"/>
      <c r="N57" s="284" t="s">
        <v>20</v>
      </c>
      <c r="O57" s="284"/>
      <c r="P57" s="146"/>
    </row>
    <row r="58" spans="1:21" ht="25.5" customHeight="1" x14ac:dyDescent="0.35">
      <c r="A58" s="573" t="s">
        <v>774</v>
      </c>
      <c r="B58" s="574"/>
      <c r="C58" s="400">
        <v>850</v>
      </c>
      <c r="D58" s="400">
        <v>2500</v>
      </c>
      <c r="E58" s="400">
        <v>20</v>
      </c>
      <c r="F58" s="400">
        <v>82</v>
      </c>
      <c r="G58" s="400">
        <v>5</v>
      </c>
      <c r="H58" s="400">
        <v>10</v>
      </c>
      <c r="I58" s="400">
        <v>10</v>
      </c>
      <c r="J58" s="400">
        <v>10</v>
      </c>
      <c r="K58" s="400">
        <v>335</v>
      </c>
      <c r="L58" s="400">
        <v>2500</v>
      </c>
      <c r="M58" s="400">
        <v>50</v>
      </c>
      <c r="N58" s="400">
        <v>10</v>
      </c>
      <c r="O58" s="400">
        <v>15</v>
      </c>
      <c r="P58" s="188">
        <f>SUM(C58:O58)</f>
        <v>6397</v>
      </c>
      <c r="Q58" s="373"/>
      <c r="R58" s="17"/>
      <c r="S58" s="504"/>
      <c r="T58" s="506"/>
    </row>
    <row r="59" spans="1:21" ht="15" customHeight="1" x14ac:dyDescent="0.35">
      <c r="A59" s="571" t="s">
        <v>196</v>
      </c>
      <c r="B59" s="572"/>
      <c r="C59" s="542"/>
      <c r="D59" s="542"/>
      <c r="E59" s="542"/>
      <c r="F59" s="542"/>
      <c r="G59" s="542"/>
      <c r="H59" s="542"/>
      <c r="I59" s="542"/>
      <c r="J59" s="542"/>
      <c r="K59" s="542"/>
      <c r="L59" s="542"/>
      <c r="M59" s="542"/>
      <c r="N59" s="542"/>
      <c r="O59" s="542"/>
      <c r="P59" s="150"/>
      <c r="R59" s="17"/>
      <c r="S59" s="253"/>
      <c r="T59" s="506"/>
    </row>
    <row r="60" spans="1:21" ht="28" customHeight="1" x14ac:dyDescent="0.35">
      <c r="A60" s="576" t="s">
        <v>775</v>
      </c>
      <c r="B60" s="577"/>
      <c r="C60" s="114">
        <f>C59*C58</f>
        <v>0</v>
      </c>
      <c r="D60" s="114">
        <f t="shared" ref="D60:O60" si="1">D59*D58</f>
        <v>0</v>
      </c>
      <c r="E60" s="114">
        <f t="shared" si="1"/>
        <v>0</v>
      </c>
      <c r="F60" s="114">
        <f t="shared" si="1"/>
        <v>0</v>
      </c>
      <c r="G60" s="114">
        <f t="shared" si="1"/>
        <v>0</v>
      </c>
      <c r="H60" s="114">
        <f t="shared" si="1"/>
        <v>0</v>
      </c>
      <c r="I60" s="114">
        <f t="shared" si="1"/>
        <v>0</v>
      </c>
      <c r="J60" s="114">
        <f t="shared" si="1"/>
        <v>0</v>
      </c>
      <c r="K60" s="114">
        <f t="shared" si="1"/>
        <v>0</v>
      </c>
      <c r="L60" s="114">
        <f t="shared" si="1"/>
        <v>0</v>
      </c>
      <c r="M60" s="114">
        <f t="shared" si="1"/>
        <v>0</v>
      </c>
      <c r="N60" s="114">
        <f t="shared" si="1"/>
        <v>0</v>
      </c>
      <c r="O60" s="114">
        <f t="shared" si="1"/>
        <v>0</v>
      </c>
      <c r="P60" s="138">
        <f>SUM(C60:O60)</f>
        <v>0</v>
      </c>
      <c r="R60" s="17"/>
      <c r="S60" s="351"/>
      <c r="T60" s="506"/>
      <c r="U60" s="373"/>
    </row>
    <row r="61" spans="1:21" ht="20" customHeight="1" x14ac:dyDescent="0.35">
      <c r="A61" s="562" t="s">
        <v>812</v>
      </c>
      <c r="B61" s="562"/>
      <c r="C61" s="562"/>
      <c r="D61" s="562"/>
      <c r="E61" s="562"/>
      <c r="F61" s="562"/>
      <c r="G61" s="562"/>
      <c r="H61" s="562"/>
      <c r="I61" s="562"/>
      <c r="J61" s="562"/>
      <c r="K61" s="562"/>
      <c r="L61" s="562"/>
      <c r="M61" s="562"/>
      <c r="N61" s="562"/>
      <c r="O61" s="562"/>
      <c r="P61" s="562"/>
      <c r="R61" s="17"/>
      <c r="S61" s="17"/>
      <c r="T61" s="17"/>
    </row>
    <row r="62" spans="1:21" s="359" customFormat="1" x14ac:dyDescent="0.35">
      <c r="A62" s="45"/>
      <c r="B62" s="45"/>
      <c r="C62" s="467"/>
      <c r="D62" s="467"/>
      <c r="E62" s="467"/>
      <c r="F62" s="467"/>
      <c r="G62" s="467"/>
      <c r="H62" s="467"/>
      <c r="I62" s="467"/>
      <c r="J62" s="467"/>
      <c r="K62" s="467"/>
      <c r="L62" s="467"/>
      <c r="M62" s="467"/>
      <c r="N62" s="467"/>
      <c r="O62" s="467"/>
      <c r="P62" s="149"/>
    </row>
    <row r="63" spans="1:21" ht="18" customHeight="1" x14ac:dyDescent="0.35">
      <c r="A63" s="560" t="s">
        <v>747</v>
      </c>
      <c r="B63" s="560"/>
      <c r="C63" s="560"/>
      <c r="D63" s="560"/>
      <c r="E63" s="560"/>
      <c r="F63" s="561"/>
      <c r="G63" s="561"/>
      <c r="H63" s="561"/>
      <c r="I63" s="561"/>
      <c r="J63" s="561"/>
      <c r="K63" s="561"/>
      <c r="L63" s="561"/>
      <c r="M63" s="561"/>
      <c r="N63" s="561"/>
      <c r="O63" s="561"/>
      <c r="P63" s="561"/>
    </row>
    <row r="64" spans="1:21" ht="22" customHeight="1" x14ac:dyDescent="0.35">
      <c r="A64" s="563" t="s">
        <v>0</v>
      </c>
      <c r="B64" s="563" t="s">
        <v>438</v>
      </c>
      <c r="C64" s="563" t="s">
        <v>358</v>
      </c>
      <c r="D64" s="563"/>
      <c r="E64" s="564" t="s">
        <v>198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253"/>
      <c r="S64" s="373"/>
    </row>
    <row r="65" spans="1:16" ht="15.65" customHeight="1" x14ac:dyDescent="0.35">
      <c r="A65" s="563"/>
      <c r="B65" s="563"/>
      <c r="C65" s="243" t="s">
        <v>3</v>
      </c>
      <c r="D65" s="243" t="s">
        <v>210</v>
      </c>
      <c r="E65" s="564"/>
      <c r="F65" s="19"/>
      <c r="G65" s="19"/>
      <c r="H65" s="19"/>
      <c r="I65" s="19"/>
      <c r="J65" s="19"/>
      <c r="K65" s="19"/>
      <c r="L65" s="151"/>
      <c r="M65" s="19"/>
      <c r="N65" s="19"/>
      <c r="O65" s="19"/>
      <c r="P65" s="253"/>
    </row>
    <row r="66" spans="1:16" ht="19.5" customHeight="1" x14ac:dyDescent="0.35">
      <c r="A66" s="249" t="s">
        <v>26</v>
      </c>
      <c r="B66" s="565" t="s">
        <v>468</v>
      </c>
      <c r="C66" s="246" t="s">
        <v>20</v>
      </c>
      <c r="D66" s="246" t="s">
        <v>20</v>
      </c>
      <c r="E66" s="146"/>
      <c r="F66" s="15"/>
      <c r="G66" s="15"/>
      <c r="H66" s="15"/>
      <c r="I66" s="15"/>
      <c r="J66" s="15"/>
      <c r="K66" s="15"/>
      <c r="L66" s="151"/>
      <c r="M66" s="19"/>
      <c r="N66" s="19"/>
      <c r="O66" s="19"/>
      <c r="P66" s="253"/>
    </row>
    <row r="67" spans="1:16" x14ac:dyDescent="0.35">
      <c r="A67" s="249" t="s">
        <v>27</v>
      </c>
      <c r="B67" s="565"/>
      <c r="C67" s="246" t="s">
        <v>20</v>
      </c>
      <c r="D67" s="246" t="s">
        <v>20</v>
      </c>
      <c r="E67" s="146"/>
      <c r="F67" s="254"/>
      <c r="G67" s="15"/>
      <c r="H67" s="15"/>
      <c r="I67" s="15"/>
      <c r="J67" s="15"/>
      <c r="K67" s="15"/>
      <c r="L67" s="151"/>
      <c r="M67" s="19"/>
      <c r="N67" s="19"/>
      <c r="O67" s="19"/>
      <c r="P67" s="253"/>
    </row>
    <row r="68" spans="1:16" ht="30.65" customHeight="1" x14ac:dyDescent="0.35">
      <c r="A68" s="249" t="s">
        <v>28</v>
      </c>
      <c r="B68" s="565"/>
      <c r="C68" s="246" t="s">
        <v>20</v>
      </c>
      <c r="D68" s="246" t="s">
        <v>20</v>
      </c>
      <c r="E68" s="146"/>
      <c r="F68" s="254"/>
      <c r="G68" s="15"/>
      <c r="H68" s="15"/>
      <c r="I68" s="15"/>
      <c r="J68" s="15"/>
      <c r="K68" s="15"/>
      <c r="L68" s="151"/>
      <c r="M68" s="19"/>
      <c r="N68" s="19"/>
      <c r="O68" s="447"/>
      <c r="P68" s="253"/>
    </row>
    <row r="69" spans="1:16" ht="29.5" customHeight="1" x14ac:dyDescent="0.35">
      <c r="A69" s="568" t="s">
        <v>776</v>
      </c>
      <c r="B69" s="568"/>
      <c r="C69" s="400">
        <v>75</v>
      </c>
      <c r="D69" s="400">
        <v>75</v>
      </c>
      <c r="E69" s="147">
        <f>SUM(C69:D69)</f>
        <v>150</v>
      </c>
      <c r="F69" s="29"/>
      <c r="G69" s="160"/>
      <c r="H69" s="29"/>
      <c r="I69" s="29"/>
      <c r="J69" s="29"/>
      <c r="K69" s="29"/>
      <c r="L69" s="151"/>
      <c r="M69" s="29"/>
      <c r="N69" s="29"/>
      <c r="O69" s="29"/>
      <c r="P69" s="253"/>
    </row>
    <row r="70" spans="1:16" ht="16.5" customHeight="1" x14ac:dyDescent="0.35">
      <c r="A70" s="567" t="s">
        <v>196</v>
      </c>
      <c r="B70" s="567"/>
      <c r="C70" s="542"/>
      <c r="D70" s="542"/>
      <c r="E70" s="150"/>
      <c r="F70" s="29"/>
      <c r="G70" s="253"/>
      <c r="H70" s="29"/>
      <c r="I70" s="29"/>
      <c r="J70" s="29"/>
      <c r="K70" s="29"/>
      <c r="L70" s="151"/>
      <c r="M70" s="29"/>
      <c r="N70" s="29"/>
      <c r="O70" s="29"/>
      <c r="P70" s="253"/>
    </row>
    <row r="71" spans="1:16" ht="28.5" customHeight="1" x14ac:dyDescent="0.35">
      <c r="A71" s="566" t="s">
        <v>777</v>
      </c>
      <c r="B71" s="566"/>
      <c r="C71" s="114">
        <f>C70*C69</f>
        <v>0</v>
      </c>
      <c r="D71" s="114">
        <f>D70*D69</f>
        <v>0</v>
      </c>
      <c r="E71" s="138">
        <f>SUM(C71:D71)</f>
        <v>0</v>
      </c>
      <c r="F71" s="255"/>
      <c r="G71" s="351"/>
      <c r="H71" s="255"/>
      <c r="I71" s="255"/>
      <c r="J71" s="255"/>
      <c r="K71" s="255"/>
      <c r="L71" s="151"/>
      <c r="M71" s="255"/>
      <c r="N71" s="255"/>
      <c r="O71" s="255"/>
      <c r="P71" s="253"/>
    </row>
    <row r="72" spans="1:16" ht="15.65" customHeight="1" x14ac:dyDescent="0.35">
      <c r="A72" s="562" t="s">
        <v>813</v>
      </c>
      <c r="B72" s="562"/>
      <c r="C72" s="562"/>
      <c r="D72" s="562"/>
      <c r="E72" s="562"/>
      <c r="F72" s="561"/>
      <c r="G72" s="561"/>
      <c r="H72" s="561"/>
      <c r="I72" s="561"/>
      <c r="J72" s="561"/>
      <c r="K72" s="561"/>
      <c r="L72" s="561"/>
      <c r="M72" s="561"/>
      <c r="N72" s="561"/>
      <c r="O72" s="561"/>
      <c r="P72" s="561"/>
    </row>
    <row r="73" spans="1:16" x14ac:dyDescent="0.35">
      <c r="A73" s="16"/>
      <c r="B73" s="16"/>
      <c r="C73" s="497"/>
      <c r="D73" s="497"/>
      <c r="E73" s="151"/>
      <c r="F73" s="151"/>
      <c r="G73" s="151"/>
      <c r="H73" s="151"/>
    </row>
    <row r="74" spans="1:16" x14ac:dyDescent="0.35">
      <c r="A74" s="18"/>
      <c r="B74" s="18"/>
      <c r="C74" s="151"/>
      <c r="D74" s="151"/>
      <c r="E74" s="151"/>
      <c r="F74" s="151"/>
      <c r="G74" s="151"/>
      <c r="H74" s="151"/>
    </row>
    <row r="75" spans="1:16" x14ac:dyDescent="0.35">
      <c r="A75" s="10"/>
      <c r="B75" s="10"/>
      <c r="C75" s="10"/>
      <c r="D75" s="10"/>
      <c r="E75" s="10"/>
      <c r="F75" s="10"/>
      <c r="G75" s="10"/>
      <c r="H75" s="10"/>
    </row>
    <row r="76" spans="1:16" x14ac:dyDescent="0.35">
      <c r="A76" s="10"/>
      <c r="B76" s="10"/>
      <c r="C76" s="19"/>
      <c r="D76" s="19"/>
      <c r="E76" s="19"/>
      <c r="F76" s="20"/>
      <c r="G76" s="19"/>
      <c r="H76" s="19"/>
    </row>
    <row r="77" spans="1:16" ht="25" customHeight="1" x14ac:dyDescent="0.35">
      <c r="A77" s="21"/>
      <c r="B77" s="21"/>
      <c r="C77" s="15"/>
      <c r="D77" s="15"/>
      <c r="E77" s="15"/>
      <c r="F77" s="15"/>
      <c r="G77" s="21"/>
      <c r="H77" s="21"/>
      <c r="I77" s="21"/>
      <c r="J77" s="21"/>
      <c r="K77" s="15"/>
      <c r="L77" s="21"/>
      <c r="M77" s="21"/>
      <c r="N77" s="21"/>
      <c r="O77" s="21"/>
    </row>
    <row r="78" spans="1:16" ht="30.65" customHeight="1" x14ac:dyDescent="0.35">
      <c r="A78" s="21"/>
      <c r="B78" s="21"/>
      <c r="C78" s="15"/>
      <c r="D78" s="15"/>
      <c r="E78" s="15"/>
      <c r="F78" s="15"/>
      <c r="G78" s="21"/>
      <c r="H78" s="21"/>
    </row>
    <row r="79" spans="1:16" ht="25" customHeight="1" x14ac:dyDescent="0.35">
      <c r="A79" s="21"/>
      <c r="B79" s="21"/>
      <c r="C79" s="15"/>
      <c r="D79" s="15"/>
      <c r="E79" s="15"/>
      <c r="F79" s="15"/>
      <c r="G79" s="21"/>
      <c r="H79" s="21"/>
    </row>
    <row r="80" spans="1:16" x14ac:dyDescent="0.35">
      <c r="A80" s="21"/>
      <c r="B80" s="21"/>
      <c r="C80" s="15"/>
      <c r="D80" s="15"/>
      <c r="E80" s="15"/>
      <c r="F80" s="15"/>
      <c r="G80" s="21"/>
      <c r="H80" s="21"/>
    </row>
    <row r="81" spans="1:8" ht="18" customHeight="1" x14ac:dyDescent="0.35">
      <c r="A81" s="21"/>
      <c r="B81" s="21"/>
      <c r="C81" s="15"/>
      <c r="D81" s="15"/>
      <c r="E81" s="15"/>
      <c r="F81" s="21"/>
      <c r="G81" s="21"/>
      <c r="H81" s="15"/>
    </row>
    <row r="82" spans="1:8" ht="27.65" customHeight="1" x14ac:dyDescent="0.35">
      <c r="A82" s="21"/>
      <c r="B82" s="21"/>
      <c r="C82" s="15"/>
      <c r="D82" s="15"/>
      <c r="E82" s="15"/>
      <c r="F82" s="21"/>
      <c r="G82" s="15"/>
      <c r="H82" s="15"/>
    </row>
    <row r="83" spans="1:8" ht="25" customHeight="1" x14ac:dyDescent="0.35">
      <c r="A83" s="21"/>
      <c r="B83" s="21"/>
      <c r="C83" s="15"/>
      <c r="D83" s="15"/>
      <c r="E83" s="21"/>
      <c r="F83" s="21"/>
      <c r="G83" s="21"/>
      <c r="H83" s="15"/>
    </row>
    <row r="84" spans="1:8" x14ac:dyDescent="0.35">
      <c r="A84" s="21"/>
      <c r="B84" s="21"/>
      <c r="C84" s="15"/>
      <c r="D84" s="15"/>
      <c r="E84" s="21"/>
      <c r="F84" s="21"/>
      <c r="G84" s="21"/>
      <c r="H84" s="15"/>
    </row>
    <row r="85" spans="1:8" x14ac:dyDescent="0.35">
      <c r="A85" s="21"/>
      <c r="B85" s="21"/>
      <c r="C85" s="15"/>
      <c r="D85" s="15"/>
      <c r="E85" s="21"/>
      <c r="F85" s="21"/>
      <c r="G85" s="21"/>
      <c r="H85" s="15"/>
    </row>
    <row r="86" spans="1:8" x14ac:dyDescent="0.35">
      <c r="A86" s="21"/>
      <c r="B86" s="21"/>
      <c r="C86" s="15"/>
      <c r="D86" s="15"/>
      <c r="E86" s="21"/>
      <c r="F86" s="21"/>
      <c r="G86" s="21"/>
      <c r="H86" s="15"/>
    </row>
    <row r="87" spans="1:8" x14ac:dyDescent="0.35">
      <c r="A87" s="21"/>
      <c r="B87" s="21"/>
      <c r="C87" s="15"/>
      <c r="D87" s="15"/>
      <c r="E87" s="15"/>
      <c r="F87" s="15"/>
      <c r="G87" s="21"/>
      <c r="H87" s="21"/>
    </row>
    <row r="88" spans="1:8" x14ac:dyDescent="0.35">
      <c r="A88" s="21"/>
      <c r="B88" s="21"/>
      <c r="C88" s="15"/>
      <c r="D88" s="15"/>
      <c r="E88" s="15"/>
      <c r="F88" s="15"/>
      <c r="G88" s="21"/>
      <c r="H88" s="21"/>
    </row>
    <row r="89" spans="1:8" ht="39" customHeight="1" x14ac:dyDescent="0.35">
      <c r="A89" s="10"/>
      <c r="B89" s="10"/>
      <c r="C89" s="19"/>
      <c r="D89" s="19"/>
      <c r="E89" s="19"/>
      <c r="F89" s="19"/>
      <c r="G89" s="19"/>
      <c r="H89" s="19"/>
    </row>
    <row r="90" spans="1:8" x14ac:dyDescent="0.35">
      <c r="A90" s="21"/>
      <c r="B90" s="21"/>
      <c r="C90" s="15"/>
      <c r="D90" s="15"/>
      <c r="E90" s="15"/>
      <c r="F90" s="15"/>
      <c r="G90" s="15"/>
      <c r="H90" s="15"/>
    </row>
    <row r="91" spans="1:8" x14ac:dyDescent="0.35">
      <c r="A91" s="21"/>
      <c r="B91" s="21"/>
      <c r="C91" s="15"/>
      <c r="D91" s="15"/>
      <c r="E91" s="15"/>
      <c r="F91" s="15"/>
      <c r="G91" s="15"/>
      <c r="H91" s="15"/>
    </row>
    <row r="92" spans="1:8" x14ac:dyDescent="0.35">
      <c r="A92" s="21"/>
      <c r="B92" s="21"/>
      <c r="C92" s="15"/>
      <c r="D92" s="15"/>
      <c r="E92" s="15"/>
      <c r="F92" s="15"/>
      <c r="G92" s="15"/>
      <c r="H92" s="15"/>
    </row>
    <row r="93" spans="1:8" x14ac:dyDescent="0.35">
      <c r="A93" s="21"/>
      <c r="B93" s="21"/>
      <c r="C93" s="21"/>
      <c r="D93" s="21"/>
      <c r="E93" s="21"/>
      <c r="F93" s="21"/>
      <c r="G93" s="21"/>
      <c r="H93" s="21"/>
    </row>
    <row r="94" spans="1:8" x14ac:dyDescent="0.35">
      <c r="A94" s="21"/>
      <c r="B94" s="21"/>
      <c r="C94" s="21"/>
      <c r="D94" s="21"/>
      <c r="E94" s="21"/>
      <c r="F94" s="21"/>
      <c r="G94" s="21"/>
      <c r="H94" s="21"/>
    </row>
    <row r="95" spans="1:8" x14ac:dyDescent="0.35">
      <c r="A95" s="21"/>
      <c r="B95" s="21"/>
      <c r="C95" s="15"/>
      <c r="D95" s="15"/>
      <c r="E95" s="15"/>
      <c r="F95" s="15"/>
      <c r="G95" s="15"/>
      <c r="H95" s="15"/>
    </row>
    <row r="96" spans="1:8" x14ac:dyDescent="0.35">
      <c r="A96" s="21"/>
      <c r="B96" s="21"/>
      <c r="C96" s="15"/>
      <c r="D96" s="15"/>
      <c r="E96" s="15"/>
      <c r="F96" s="15"/>
      <c r="G96" s="15"/>
      <c r="H96" s="15"/>
    </row>
    <row r="97" spans="1:8" ht="52" customHeight="1" x14ac:dyDescent="0.35">
      <c r="A97" s="23"/>
      <c r="B97" s="23"/>
      <c r="C97" s="22"/>
      <c r="D97" s="22"/>
      <c r="E97" s="22"/>
      <c r="F97" s="22"/>
      <c r="G97" s="22"/>
      <c r="H97" s="22"/>
    </row>
    <row r="98" spans="1:8" x14ac:dyDescent="0.35">
      <c r="A98" s="16"/>
      <c r="B98" s="16"/>
      <c r="C98" s="151"/>
      <c r="D98" s="151"/>
      <c r="E98" s="151"/>
      <c r="F98" s="151"/>
      <c r="G98" s="151"/>
      <c r="H98" s="151"/>
    </row>
  </sheetData>
  <mergeCells count="38">
    <mergeCell ref="A61:P61"/>
    <mergeCell ref="A24:P24"/>
    <mergeCell ref="A25:A26"/>
    <mergeCell ref="C25:O25"/>
    <mergeCell ref="P25:P26"/>
    <mergeCell ref="B42:B57"/>
    <mergeCell ref="A1:L1"/>
    <mergeCell ref="A60:B60"/>
    <mergeCell ref="A59:B59"/>
    <mergeCell ref="A58:B58"/>
    <mergeCell ref="A27:P27"/>
    <mergeCell ref="A41:P41"/>
    <mergeCell ref="B28:B39"/>
    <mergeCell ref="A11:L11"/>
    <mergeCell ref="B2:B3"/>
    <mergeCell ref="B5:B10"/>
    <mergeCell ref="B12:B16"/>
    <mergeCell ref="B25:B26"/>
    <mergeCell ref="A22:B22"/>
    <mergeCell ref="A4:L4"/>
    <mergeCell ref="L2:L3"/>
    <mergeCell ref="C2:K2"/>
    <mergeCell ref="A2:A3"/>
    <mergeCell ref="A17:B17"/>
    <mergeCell ref="A18:B18"/>
    <mergeCell ref="A21:B21"/>
    <mergeCell ref="A20:B20"/>
    <mergeCell ref="A19:B19"/>
    <mergeCell ref="A63:P63"/>
    <mergeCell ref="A72:P72"/>
    <mergeCell ref="A64:A65"/>
    <mergeCell ref="E64:E65"/>
    <mergeCell ref="B66:B68"/>
    <mergeCell ref="B64:B65"/>
    <mergeCell ref="A71:B71"/>
    <mergeCell ref="A70:B70"/>
    <mergeCell ref="A69:B69"/>
    <mergeCell ref="C64:D64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3"/>
  <sheetViews>
    <sheetView zoomScale="80" zoomScaleNormal="80" workbookViewId="0">
      <selection activeCell="L30" sqref="L30"/>
    </sheetView>
  </sheetViews>
  <sheetFormatPr defaultRowHeight="14.5" x14ac:dyDescent="0.35"/>
  <cols>
    <col min="1" max="1" width="13.81640625" customWidth="1"/>
    <col min="2" max="2" width="26.81640625" customWidth="1"/>
    <col min="3" max="3" width="14.54296875" customWidth="1"/>
    <col min="4" max="4" width="32.36328125" customWidth="1"/>
    <col min="5" max="5" width="19.1796875" customWidth="1"/>
    <col min="6" max="7" width="10.81640625" customWidth="1"/>
    <col min="8" max="8" width="18.453125" customWidth="1"/>
    <col min="9" max="9" width="19" customWidth="1"/>
  </cols>
  <sheetData>
    <row r="1" spans="1:11" x14ac:dyDescent="0.35">
      <c r="A1" s="3" t="s">
        <v>571</v>
      </c>
      <c r="J1" s="17"/>
    </row>
    <row r="2" spans="1:11" ht="18.649999999999999" customHeight="1" x14ac:dyDescent="0.35">
      <c r="A2" s="591" t="s">
        <v>0</v>
      </c>
      <c r="B2" s="591" t="s">
        <v>662</v>
      </c>
      <c r="C2" s="591" t="s">
        <v>30</v>
      </c>
      <c r="D2" s="652" t="s">
        <v>438</v>
      </c>
      <c r="E2" s="591" t="s">
        <v>354</v>
      </c>
      <c r="F2" s="591"/>
      <c r="G2" s="591"/>
      <c r="H2" s="591"/>
      <c r="I2" s="591" t="s">
        <v>192</v>
      </c>
      <c r="J2" s="17"/>
    </row>
    <row r="3" spans="1:11" ht="54.65" customHeight="1" x14ac:dyDescent="0.35">
      <c r="A3" s="591"/>
      <c r="B3" s="591"/>
      <c r="C3" s="591"/>
      <c r="D3" s="654"/>
      <c r="E3" s="465" t="s">
        <v>185</v>
      </c>
      <c r="F3" s="465" t="s">
        <v>2</v>
      </c>
      <c r="G3" s="465" t="s">
        <v>186</v>
      </c>
      <c r="H3" s="465" t="s">
        <v>746</v>
      </c>
      <c r="I3" s="591"/>
      <c r="J3" s="17"/>
    </row>
    <row r="4" spans="1:11" ht="45.5" customHeight="1" x14ac:dyDescent="0.35">
      <c r="A4" s="99" t="s">
        <v>187</v>
      </c>
      <c r="B4" s="286" t="s">
        <v>188</v>
      </c>
      <c r="C4" s="284" t="s">
        <v>189</v>
      </c>
      <c r="D4" s="284" t="s">
        <v>520</v>
      </c>
      <c r="E4" s="31" t="s">
        <v>190</v>
      </c>
      <c r="F4" s="31" t="s">
        <v>190</v>
      </c>
      <c r="G4" s="31" t="s">
        <v>190</v>
      </c>
      <c r="H4" s="31" t="s">
        <v>190</v>
      </c>
      <c r="I4" s="104" t="s">
        <v>840</v>
      </c>
      <c r="J4" s="17"/>
    </row>
    <row r="5" spans="1:11" ht="17.149999999999999" customHeight="1" x14ac:dyDescent="0.35">
      <c r="A5" s="615" t="s">
        <v>772</v>
      </c>
      <c r="B5" s="616"/>
      <c r="C5" s="616"/>
      <c r="D5" s="617"/>
      <c r="E5" s="398">
        <v>4</v>
      </c>
      <c r="F5" s="463">
        <v>4</v>
      </c>
      <c r="G5" s="463">
        <v>4</v>
      </c>
      <c r="H5" s="463">
        <v>4</v>
      </c>
      <c r="I5" s="39">
        <f>SUM(E5:H5)</f>
        <v>16</v>
      </c>
      <c r="J5" s="17"/>
    </row>
    <row r="6" spans="1:11" ht="17.149999999999999" customHeight="1" x14ac:dyDescent="0.35">
      <c r="A6" s="571" t="s">
        <v>196</v>
      </c>
      <c r="B6" s="593"/>
      <c r="C6" s="593"/>
      <c r="D6" s="572"/>
      <c r="E6" s="544"/>
      <c r="F6" s="544"/>
      <c r="G6" s="554"/>
      <c r="H6" s="544"/>
      <c r="I6" s="46"/>
      <c r="J6" s="45"/>
      <c r="K6" s="30"/>
    </row>
    <row r="7" spans="1:11" ht="17.149999999999999" customHeight="1" x14ac:dyDescent="0.35">
      <c r="A7" s="675" t="s">
        <v>781</v>
      </c>
      <c r="B7" s="676"/>
      <c r="C7" s="676"/>
      <c r="D7" s="677"/>
      <c r="E7" s="287">
        <f>E5*E6</f>
        <v>0</v>
      </c>
      <c r="F7" s="287">
        <f>F5*F6</f>
        <v>0</v>
      </c>
      <c r="G7" s="287">
        <f>G5*G6</f>
        <v>0</v>
      </c>
      <c r="H7" s="287">
        <f>H5*H6</f>
        <v>0</v>
      </c>
      <c r="I7" s="302">
        <f>SUM(E7:H7)</f>
        <v>0</v>
      </c>
      <c r="J7" s="17"/>
    </row>
    <row r="8" spans="1:11" ht="48" customHeight="1" x14ac:dyDescent="0.35">
      <c r="A8" s="99" t="s">
        <v>187</v>
      </c>
      <c r="B8" s="286" t="s">
        <v>188</v>
      </c>
      <c r="C8" s="284" t="s">
        <v>688</v>
      </c>
      <c r="D8" s="284" t="s">
        <v>520</v>
      </c>
      <c r="E8" s="98" t="s">
        <v>20</v>
      </c>
      <c r="F8" s="98" t="s">
        <v>20</v>
      </c>
      <c r="G8" s="98" t="s">
        <v>20</v>
      </c>
      <c r="H8" s="98" t="s">
        <v>20</v>
      </c>
      <c r="I8" s="98" t="s">
        <v>841</v>
      </c>
      <c r="J8" s="17"/>
    </row>
    <row r="9" spans="1:11" ht="16.5" customHeight="1" x14ac:dyDescent="0.35">
      <c r="A9" s="615" t="s">
        <v>779</v>
      </c>
      <c r="B9" s="616"/>
      <c r="C9" s="616"/>
      <c r="D9" s="617"/>
      <c r="E9" s="523">
        <v>1</v>
      </c>
      <c r="F9" s="523">
        <v>1</v>
      </c>
      <c r="G9" s="523">
        <v>1</v>
      </c>
      <c r="H9" s="523">
        <v>1</v>
      </c>
      <c r="I9" s="100">
        <f>SUM(E9:H9)</f>
        <v>4</v>
      </c>
      <c r="J9" s="17"/>
    </row>
    <row r="10" spans="1:11" ht="16.5" customHeight="1" x14ac:dyDescent="0.35">
      <c r="A10" s="571" t="s">
        <v>196</v>
      </c>
      <c r="B10" s="593"/>
      <c r="C10" s="593"/>
      <c r="D10" s="572"/>
      <c r="E10" s="544"/>
      <c r="F10" s="544"/>
      <c r="G10" s="554"/>
      <c r="H10" s="544"/>
      <c r="I10" s="46"/>
      <c r="J10" s="45"/>
      <c r="K10" s="30"/>
    </row>
    <row r="11" spans="1:11" ht="16.5" customHeight="1" x14ac:dyDescent="0.35">
      <c r="A11" s="675" t="s">
        <v>795</v>
      </c>
      <c r="B11" s="676"/>
      <c r="C11" s="676"/>
      <c r="D11" s="677"/>
      <c r="E11" s="287">
        <f>E9*E10</f>
        <v>0</v>
      </c>
      <c r="F11" s="287">
        <f>F9*F10</f>
        <v>0</v>
      </c>
      <c r="G11" s="287">
        <f>G9*G10</f>
        <v>0</v>
      </c>
      <c r="H11" s="287">
        <f>H9*H10</f>
        <v>0</v>
      </c>
      <c r="I11" s="302">
        <f>SUM(E11:H11)</f>
        <v>0</v>
      </c>
      <c r="J11" s="17"/>
    </row>
    <row r="12" spans="1:11" ht="17.149999999999999" customHeight="1" x14ac:dyDescent="0.35">
      <c r="A12" s="3" t="s">
        <v>842</v>
      </c>
      <c r="J12" s="17"/>
    </row>
    <row r="13" spans="1:11" x14ac:dyDescent="0.35">
      <c r="A13" s="43"/>
      <c r="J13" s="17"/>
    </row>
  </sheetData>
  <mergeCells count="12">
    <mergeCell ref="A5:D5"/>
    <mergeCell ref="A6:D6"/>
    <mergeCell ref="A11:D11"/>
    <mergeCell ref="A9:D9"/>
    <mergeCell ref="A10:D10"/>
    <mergeCell ref="A7:D7"/>
    <mergeCell ref="I2:I3"/>
    <mergeCell ref="A2:A3"/>
    <mergeCell ref="B2:B3"/>
    <mergeCell ref="C2:C3"/>
    <mergeCell ref="E2:H2"/>
    <mergeCell ref="D2:D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I13"/>
  <sheetViews>
    <sheetView zoomScale="80" zoomScaleNormal="80" workbookViewId="0">
      <selection activeCell="O19" sqref="O19"/>
    </sheetView>
  </sheetViews>
  <sheetFormatPr defaultRowHeight="14.5" x14ac:dyDescent="0.35"/>
  <cols>
    <col min="1" max="1" width="17.1796875" customWidth="1"/>
    <col min="2" max="2" width="20.1796875" customWidth="1"/>
    <col min="3" max="3" width="14.81640625" customWidth="1"/>
    <col min="4" max="4" width="23.54296875" customWidth="1"/>
    <col min="5" max="5" width="21" customWidth="1"/>
    <col min="6" max="6" width="18.81640625" customWidth="1"/>
  </cols>
  <sheetData>
    <row r="2" spans="1:9" x14ac:dyDescent="0.35">
      <c r="A2" s="3" t="s">
        <v>570</v>
      </c>
      <c r="H2" s="17"/>
      <c r="I2" s="17"/>
    </row>
    <row r="3" spans="1:9" ht="28" customHeight="1" x14ac:dyDescent="0.35">
      <c r="A3" s="591" t="s">
        <v>0</v>
      </c>
      <c r="B3" s="591" t="s">
        <v>662</v>
      </c>
      <c r="C3" s="591" t="s">
        <v>30</v>
      </c>
      <c r="D3" s="591" t="s">
        <v>438</v>
      </c>
      <c r="E3" s="345" t="s">
        <v>354</v>
      </c>
      <c r="F3" s="591" t="s">
        <v>192</v>
      </c>
      <c r="G3" s="24"/>
      <c r="H3" s="17"/>
      <c r="I3" s="17"/>
    </row>
    <row r="4" spans="1:9" ht="16.5" customHeight="1" x14ac:dyDescent="0.35">
      <c r="A4" s="591"/>
      <c r="B4" s="591"/>
      <c r="C4" s="591"/>
      <c r="D4" s="591"/>
      <c r="E4" s="345" t="s">
        <v>191</v>
      </c>
      <c r="F4" s="591"/>
      <c r="G4" s="24"/>
      <c r="H4" s="17"/>
      <c r="I4" s="17"/>
    </row>
    <row r="5" spans="1:9" ht="48.5" customHeight="1" x14ac:dyDescent="0.35">
      <c r="A5" s="346" t="s">
        <v>240</v>
      </c>
      <c r="B5" s="346" t="s">
        <v>241</v>
      </c>
      <c r="C5" s="346" t="s">
        <v>189</v>
      </c>
      <c r="D5" s="344" t="s">
        <v>520</v>
      </c>
      <c r="E5" s="344" t="s">
        <v>190</v>
      </c>
      <c r="F5" s="348" t="s">
        <v>843</v>
      </c>
      <c r="G5" s="24"/>
      <c r="H5" s="17"/>
      <c r="I5" s="17"/>
    </row>
    <row r="6" spans="1:9" ht="16.5" customHeight="1" x14ac:dyDescent="0.35">
      <c r="A6" s="749" t="s">
        <v>772</v>
      </c>
      <c r="B6" s="749"/>
      <c r="C6" s="749"/>
      <c r="D6" s="749"/>
      <c r="E6" s="749"/>
      <c r="F6" s="347">
        <v>4</v>
      </c>
      <c r="G6" s="10"/>
      <c r="H6" s="17"/>
      <c r="I6" s="17"/>
    </row>
    <row r="7" spans="1:9" ht="16.5" customHeight="1" x14ac:dyDescent="0.35">
      <c r="A7" s="571" t="s">
        <v>196</v>
      </c>
      <c r="B7" s="593"/>
      <c r="C7" s="593"/>
      <c r="D7" s="593"/>
      <c r="E7" s="572"/>
      <c r="F7" s="544"/>
      <c r="G7" s="4"/>
      <c r="H7" s="17"/>
      <c r="I7" s="17"/>
    </row>
    <row r="8" spans="1:9" ht="16.5" customHeight="1" x14ac:dyDescent="0.35">
      <c r="A8" s="745" t="s">
        <v>781</v>
      </c>
      <c r="B8" s="745"/>
      <c r="C8" s="745"/>
      <c r="D8" s="745"/>
      <c r="E8" s="745"/>
      <c r="F8" s="352">
        <f>F7*F6</f>
        <v>0</v>
      </c>
      <c r="G8" s="10"/>
      <c r="H8" s="17"/>
      <c r="I8" s="17"/>
    </row>
    <row r="9" spans="1:9" ht="48" customHeight="1" x14ac:dyDescent="0.35">
      <c r="A9" s="346" t="s">
        <v>240</v>
      </c>
      <c r="B9" s="346" t="s">
        <v>241</v>
      </c>
      <c r="C9" s="346" t="s">
        <v>688</v>
      </c>
      <c r="D9" s="344" t="s">
        <v>520</v>
      </c>
      <c r="E9" s="344" t="s">
        <v>20</v>
      </c>
      <c r="F9" s="344" t="s">
        <v>54</v>
      </c>
      <c r="G9" s="24"/>
      <c r="H9" s="17"/>
      <c r="I9" s="17"/>
    </row>
    <row r="10" spans="1:9" ht="16.5" customHeight="1" x14ac:dyDescent="0.35">
      <c r="A10" s="749" t="s">
        <v>779</v>
      </c>
      <c r="B10" s="749"/>
      <c r="C10" s="749"/>
      <c r="D10" s="749"/>
      <c r="E10" s="749"/>
      <c r="F10" s="347">
        <v>1</v>
      </c>
      <c r="G10" s="10"/>
      <c r="H10" s="17"/>
      <c r="I10" s="17"/>
    </row>
    <row r="11" spans="1:9" ht="16.5" customHeight="1" x14ac:dyDescent="0.35">
      <c r="A11" s="571" t="s">
        <v>196</v>
      </c>
      <c r="B11" s="593"/>
      <c r="C11" s="593"/>
      <c r="D11" s="593"/>
      <c r="E11" s="572"/>
      <c r="F11" s="544"/>
      <c r="G11" s="10"/>
      <c r="H11" s="17"/>
      <c r="I11" s="17"/>
    </row>
    <row r="12" spans="1:9" ht="16.5" customHeight="1" x14ac:dyDescent="0.35">
      <c r="A12" s="745" t="s">
        <v>795</v>
      </c>
      <c r="B12" s="745"/>
      <c r="C12" s="745"/>
      <c r="D12" s="745"/>
      <c r="E12" s="745"/>
      <c r="F12" s="352">
        <f>F11*F10</f>
        <v>0</v>
      </c>
      <c r="G12" s="10"/>
      <c r="H12" s="17"/>
      <c r="I12" s="17"/>
    </row>
    <row r="13" spans="1:9" x14ac:dyDescent="0.35">
      <c r="A13" s="3" t="s">
        <v>844</v>
      </c>
    </row>
  </sheetData>
  <mergeCells count="11">
    <mergeCell ref="A6:E6"/>
    <mergeCell ref="A8:E8"/>
    <mergeCell ref="A7:E7"/>
    <mergeCell ref="A11:E11"/>
    <mergeCell ref="A12:E12"/>
    <mergeCell ref="A10:E10"/>
    <mergeCell ref="A3:A4"/>
    <mergeCell ref="B3:B4"/>
    <mergeCell ref="C3:C4"/>
    <mergeCell ref="F3:F4"/>
    <mergeCell ref="D3:D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0"/>
  <sheetViews>
    <sheetView zoomScale="80" zoomScaleNormal="80" workbookViewId="0">
      <selection activeCell="G27" sqref="G27"/>
    </sheetView>
  </sheetViews>
  <sheetFormatPr defaultRowHeight="14.5" x14ac:dyDescent="0.35"/>
  <cols>
    <col min="1" max="1" width="5.81640625" customWidth="1"/>
    <col min="2" max="2" width="65.453125" customWidth="1"/>
    <col min="3" max="3" width="42.1796875" customWidth="1"/>
    <col min="4" max="4" width="22.453125" customWidth="1"/>
  </cols>
  <sheetData>
    <row r="1" spans="1:4" x14ac:dyDescent="0.35">
      <c r="A1" s="3" t="s">
        <v>556</v>
      </c>
    </row>
    <row r="2" spans="1:4" ht="39" customHeight="1" x14ac:dyDescent="0.35">
      <c r="A2" s="310" t="s">
        <v>337</v>
      </c>
      <c r="B2" s="310" t="s">
        <v>552</v>
      </c>
      <c r="C2" s="310" t="s">
        <v>438</v>
      </c>
      <c r="D2" s="320" t="s">
        <v>553</v>
      </c>
    </row>
    <row r="3" spans="1:4" ht="43" customHeight="1" x14ac:dyDescent="0.35">
      <c r="A3" s="319">
        <v>1</v>
      </c>
      <c r="B3" s="309" t="s">
        <v>756</v>
      </c>
      <c r="C3" s="309" t="s">
        <v>856</v>
      </c>
      <c r="D3" s="762"/>
    </row>
    <row r="4" spans="1:4" ht="43" customHeight="1" x14ac:dyDescent="0.35">
      <c r="A4" s="319">
        <v>2</v>
      </c>
      <c r="B4" s="309" t="s">
        <v>560</v>
      </c>
      <c r="C4" s="309" t="s">
        <v>857</v>
      </c>
      <c r="D4" s="763"/>
    </row>
    <row r="5" spans="1:4" ht="43" customHeight="1" x14ac:dyDescent="0.35">
      <c r="A5" s="319">
        <v>3</v>
      </c>
      <c r="B5" s="309" t="s">
        <v>554</v>
      </c>
      <c r="C5" s="309" t="s">
        <v>858</v>
      </c>
      <c r="D5" s="763"/>
    </row>
    <row r="6" spans="1:4" ht="43" customHeight="1" x14ac:dyDescent="0.35">
      <c r="A6" s="319">
        <v>4</v>
      </c>
      <c r="B6" s="309" t="s">
        <v>555</v>
      </c>
      <c r="C6" s="309" t="s">
        <v>859</v>
      </c>
      <c r="D6" s="763"/>
    </row>
    <row r="7" spans="1:4" ht="43" customHeight="1" x14ac:dyDescent="0.35">
      <c r="A7" s="319">
        <v>5</v>
      </c>
      <c r="B7" s="309" t="s">
        <v>557</v>
      </c>
      <c r="C7" s="309" t="s">
        <v>860</v>
      </c>
      <c r="D7" s="763"/>
    </row>
    <row r="8" spans="1:4" ht="43" customHeight="1" x14ac:dyDescent="0.35">
      <c r="A8" s="319">
        <v>6</v>
      </c>
      <c r="B8" s="309" t="s">
        <v>558</v>
      </c>
      <c r="C8" s="309" t="s">
        <v>861</v>
      </c>
      <c r="D8" s="763"/>
    </row>
    <row r="9" spans="1:4" ht="43" customHeight="1" x14ac:dyDescent="0.35">
      <c r="A9" s="319">
        <v>7</v>
      </c>
      <c r="B9" s="309" t="s">
        <v>709</v>
      </c>
      <c r="C9" s="309" t="s">
        <v>862</v>
      </c>
      <c r="D9" s="764"/>
    </row>
    <row r="10" spans="1:4" ht="59" customHeight="1" x14ac:dyDescent="0.35">
      <c r="A10" s="319">
        <v>8</v>
      </c>
      <c r="B10" s="494" t="s">
        <v>769</v>
      </c>
      <c r="C10" s="494" t="s">
        <v>770</v>
      </c>
      <c r="D10" s="541">
        <v>10000</v>
      </c>
    </row>
  </sheetData>
  <mergeCells count="1">
    <mergeCell ref="D3:D9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1"/>
  <sheetViews>
    <sheetView zoomScale="80" zoomScaleNormal="80" workbookViewId="0">
      <selection activeCell="J16" sqref="J15:J16"/>
    </sheetView>
  </sheetViews>
  <sheetFormatPr defaultRowHeight="14.5" x14ac:dyDescent="0.35"/>
  <cols>
    <col min="1" max="1" width="6.54296875" style="121" customWidth="1"/>
    <col min="2" max="2" width="22.54296875" style="121" customWidth="1"/>
    <col min="3" max="3" width="38.81640625" style="121" customWidth="1"/>
    <col min="4" max="4" width="15.08984375" style="121" customWidth="1"/>
    <col min="5" max="5" width="11.453125" style="121" customWidth="1"/>
    <col min="6" max="6" width="21.90625" style="121" customWidth="1"/>
    <col min="8" max="8" width="7.54296875" customWidth="1"/>
    <col min="9" max="9" width="19.08984375" customWidth="1"/>
    <col min="10" max="10" width="42.81640625" customWidth="1"/>
    <col min="11" max="11" width="16.08984375" customWidth="1"/>
    <col min="14" max="14" width="13.81640625" bestFit="1" customWidth="1"/>
  </cols>
  <sheetData>
    <row r="1" spans="1:14" ht="36" customHeight="1" x14ac:dyDescent="0.35">
      <c r="A1" s="560" t="s">
        <v>796</v>
      </c>
      <c r="B1" s="560"/>
      <c r="C1" s="560"/>
      <c r="D1" s="560"/>
      <c r="E1" s="560"/>
      <c r="F1" s="560"/>
    </row>
    <row r="2" spans="1:14" ht="85" customHeight="1" x14ac:dyDescent="0.35">
      <c r="A2" s="357" t="s">
        <v>337</v>
      </c>
      <c r="B2" s="766" t="s">
        <v>536</v>
      </c>
      <c r="C2" s="766"/>
      <c r="D2" s="356" t="s">
        <v>537</v>
      </c>
      <c r="E2" s="81" t="s">
        <v>196</v>
      </c>
      <c r="F2" s="355" t="s">
        <v>797</v>
      </c>
    </row>
    <row r="3" spans="1:14" ht="18" customHeight="1" x14ac:dyDescent="0.35">
      <c r="A3" s="303">
        <v>1</v>
      </c>
      <c r="B3" s="610" t="s">
        <v>538</v>
      </c>
      <c r="C3" s="304" t="s">
        <v>5</v>
      </c>
      <c r="D3" s="358">
        <f>29270</f>
        <v>29270</v>
      </c>
      <c r="E3" s="555"/>
      <c r="F3" s="308">
        <f t="shared" ref="F3:F14" si="0">E3*D3</f>
        <v>0</v>
      </c>
    </row>
    <row r="4" spans="1:14" ht="18" customHeight="1" x14ac:dyDescent="0.35">
      <c r="A4" s="303">
        <v>2</v>
      </c>
      <c r="B4" s="610"/>
      <c r="C4" s="304" t="s">
        <v>539</v>
      </c>
      <c r="D4" s="358">
        <v>1200</v>
      </c>
      <c r="E4" s="556"/>
      <c r="F4" s="308">
        <f t="shared" si="0"/>
        <v>0</v>
      </c>
      <c r="N4" s="374"/>
    </row>
    <row r="5" spans="1:14" ht="18" customHeight="1" x14ac:dyDescent="0.35">
      <c r="A5" s="303">
        <v>3</v>
      </c>
      <c r="B5" s="610"/>
      <c r="C5" s="304" t="s">
        <v>540</v>
      </c>
      <c r="D5" s="358">
        <v>250</v>
      </c>
      <c r="E5" s="555"/>
      <c r="F5" s="308">
        <f t="shared" si="0"/>
        <v>0</v>
      </c>
    </row>
    <row r="6" spans="1:14" ht="18" customHeight="1" x14ac:dyDescent="0.35">
      <c r="A6" s="303">
        <v>4</v>
      </c>
      <c r="B6" s="612" t="s">
        <v>339</v>
      </c>
      <c r="C6" s="304" t="s">
        <v>541</v>
      </c>
      <c r="D6" s="488">
        <v>20</v>
      </c>
      <c r="E6" s="555"/>
      <c r="F6" s="308">
        <f t="shared" si="0"/>
        <v>0</v>
      </c>
    </row>
    <row r="7" spans="1:14" ht="18" customHeight="1" x14ac:dyDescent="0.35">
      <c r="A7" s="303">
        <v>5</v>
      </c>
      <c r="B7" s="613"/>
      <c r="C7" s="304" t="s">
        <v>542</v>
      </c>
      <c r="D7" s="488">
        <v>5</v>
      </c>
      <c r="E7" s="555"/>
      <c r="F7" s="308">
        <f t="shared" si="0"/>
        <v>0</v>
      </c>
    </row>
    <row r="8" spans="1:14" ht="18" customHeight="1" x14ac:dyDescent="0.35">
      <c r="A8" s="303">
        <v>6</v>
      </c>
      <c r="B8" s="613"/>
      <c r="C8" s="304" t="s">
        <v>543</v>
      </c>
      <c r="D8" s="488">
        <v>3</v>
      </c>
      <c r="E8" s="555"/>
      <c r="F8" s="308">
        <f t="shared" si="0"/>
        <v>0</v>
      </c>
    </row>
    <row r="9" spans="1:14" ht="18" customHeight="1" x14ac:dyDescent="0.35">
      <c r="A9" s="303">
        <v>7</v>
      </c>
      <c r="B9" s="613"/>
      <c r="C9" s="304" t="s">
        <v>544</v>
      </c>
      <c r="D9" s="488">
        <v>1</v>
      </c>
      <c r="E9" s="555"/>
      <c r="F9" s="308">
        <f t="shared" si="0"/>
        <v>0</v>
      </c>
    </row>
    <row r="10" spans="1:14" ht="18" customHeight="1" x14ac:dyDescent="0.35">
      <c r="A10" s="303">
        <v>8</v>
      </c>
      <c r="B10" s="613"/>
      <c r="C10" s="304" t="s">
        <v>545</v>
      </c>
      <c r="D10" s="488">
        <v>3</v>
      </c>
      <c r="E10" s="555"/>
      <c r="F10" s="308">
        <f t="shared" si="0"/>
        <v>0</v>
      </c>
    </row>
    <row r="11" spans="1:14" ht="18" customHeight="1" x14ac:dyDescent="0.35">
      <c r="A11" s="303">
        <v>9</v>
      </c>
      <c r="B11" s="613"/>
      <c r="C11" s="304" t="s">
        <v>546</v>
      </c>
      <c r="D11" s="488">
        <v>2</v>
      </c>
      <c r="E11" s="555"/>
      <c r="F11" s="308">
        <f t="shared" si="0"/>
        <v>0</v>
      </c>
    </row>
    <row r="12" spans="1:14" ht="18" customHeight="1" x14ac:dyDescent="0.35">
      <c r="A12" s="303">
        <v>10</v>
      </c>
      <c r="B12" s="613"/>
      <c r="C12" s="304" t="s">
        <v>757</v>
      </c>
      <c r="D12" s="488">
        <v>6</v>
      </c>
      <c r="E12" s="555"/>
      <c r="F12" s="308">
        <f t="shared" si="0"/>
        <v>0</v>
      </c>
    </row>
    <row r="13" spans="1:14" ht="18" customHeight="1" x14ac:dyDescent="0.35">
      <c r="A13" s="303">
        <v>11</v>
      </c>
      <c r="B13" s="613"/>
      <c r="C13" s="304" t="s">
        <v>759</v>
      </c>
      <c r="D13" s="488">
        <v>9</v>
      </c>
      <c r="E13" s="555"/>
      <c r="F13" s="308">
        <f t="shared" si="0"/>
        <v>0</v>
      </c>
    </row>
    <row r="14" spans="1:14" ht="18" customHeight="1" x14ac:dyDescent="0.35">
      <c r="A14" s="303">
        <v>12</v>
      </c>
      <c r="B14" s="614"/>
      <c r="C14" s="304" t="s">
        <v>758</v>
      </c>
      <c r="D14" s="488">
        <v>2</v>
      </c>
      <c r="E14" s="555"/>
      <c r="F14" s="308">
        <f t="shared" si="0"/>
        <v>0</v>
      </c>
    </row>
    <row r="15" spans="1:14" ht="19" customHeight="1" x14ac:dyDescent="0.35">
      <c r="A15" s="765" t="s">
        <v>198</v>
      </c>
      <c r="B15" s="765"/>
      <c r="C15" s="765"/>
      <c r="D15" s="765"/>
      <c r="E15" s="765"/>
      <c r="F15" s="307">
        <f>SUM(F3:F14)</f>
        <v>0</v>
      </c>
      <c r="H15" s="374"/>
    </row>
    <row r="17" spans="7:13" x14ac:dyDescent="0.35">
      <c r="G17" s="17"/>
      <c r="H17" s="17"/>
      <c r="I17" s="17"/>
      <c r="J17" s="17"/>
      <c r="K17" s="17"/>
      <c r="L17" s="17"/>
      <c r="M17" s="17"/>
    </row>
    <row r="18" spans="7:13" x14ac:dyDescent="0.35">
      <c r="G18" s="17"/>
      <c r="H18" s="17"/>
      <c r="I18" s="17"/>
      <c r="J18" s="17"/>
      <c r="K18" s="17"/>
      <c r="L18" s="17"/>
      <c r="M18" s="17"/>
    </row>
    <row r="19" spans="7:13" x14ac:dyDescent="0.35">
      <c r="G19" s="17"/>
      <c r="H19" s="534"/>
      <c r="I19" s="537"/>
      <c r="J19" s="537"/>
      <c r="K19" s="535"/>
      <c r="L19" s="534"/>
      <c r="M19" s="17"/>
    </row>
    <row r="20" spans="7:13" ht="20" customHeight="1" x14ac:dyDescent="0.35">
      <c r="G20" s="17"/>
      <c r="H20" s="534"/>
      <c r="I20" s="538"/>
      <c r="J20" s="536"/>
      <c r="K20" s="534"/>
      <c r="L20" s="534"/>
      <c r="M20" s="17"/>
    </row>
    <row r="21" spans="7:13" x14ac:dyDescent="0.35">
      <c r="G21" s="17"/>
      <c r="H21" s="534"/>
      <c r="I21" s="538"/>
      <c r="J21" s="536"/>
      <c r="K21" s="534"/>
      <c r="L21" s="534"/>
      <c r="M21" s="17"/>
    </row>
    <row r="22" spans="7:13" x14ac:dyDescent="0.35">
      <c r="G22" s="17"/>
      <c r="H22" s="534"/>
      <c r="I22" s="538"/>
      <c r="J22" s="536"/>
      <c r="K22" s="534"/>
      <c r="L22" s="534"/>
      <c r="M22" s="17"/>
    </row>
    <row r="23" spans="7:13" x14ac:dyDescent="0.35">
      <c r="G23" s="17"/>
      <c r="H23" s="534"/>
      <c r="I23" s="538"/>
      <c r="J23" s="536"/>
      <c r="K23" s="534"/>
      <c r="L23" s="534"/>
      <c r="M23" s="17"/>
    </row>
    <row r="24" spans="7:13" x14ac:dyDescent="0.35">
      <c r="G24" s="17"/>
      <c r="H24" s="534"/>
      <c r="I24" s="538"/>
      <c r="J24" s="536"/>
      <c r="K24" s="534"/>
      <c r="L24" s="534"/>
      <c r="M24" s="17"/>
    </row>
    <row r="25" spans="7:13" x14ac:dyDescent="0.35">
      <c r="G25" s="17"/>
      <c r="H25" s="534"/>
      <c r="I25" s="538"/>
      <c r="J25" s="536"/>
      <c r="K25" s="534"/>
      <c r="L25" s="534"/>
      <c r="M25" s="17"/>
    </row>
    <row r="26" spans="7:13" x14ac:dyDescent="0.35">
      <c r="G26" s="17"/>
      <c r="H26" s="534"/>
      <c r="I26" s="538"/>
      <c r="J26" s="536"/>
      <c r="K26" s="534"/>
      <c r="L26" s="534"/>
      <c r="M26" s="17"/>
    </row>
    <row r="27" spans="7:13" x14ac:dyDescent="0.35">
      <c r="G27" s="17"/>
      <c r="H27" s="534"/>
      <c r="I27" s="538"/>
      <c r="J27" s="536"/>
      <c r="K27" s="534"/>
      <c r="L27" s="534"/>
      <c r="M27" s="17"/>
    </row>
    <row r="28" spans="7:13" x14ac:dyDescent="0.35">
      <c r="G28" s="17"/>
      <c r="H28" s="534"/>
      <c r="I28" s="538"/>
      <c r="J28" s="536"/>
      <c r="K28" s="534"/>
      <c r="L28" s="534"/>
      <c r="M28" s="17"/>
    </row>
    <row r="29" spans="7:13" x14ac:dyDescent="0.35">
      <c r="G29" s="17"/>
      <c r="H29" s="17"/>
      <c r="I29" s="17"/>
      <c r="J29" s="17"/>
      <c r="K29" s="17"/>
      <c r="L29" s="17"/>
      <c r="M29" s="17"/>
    </row>
    <row r="30" spans="7:13" x14ac:dyDescent="0.35">
      <c r="G30" s="17"/>
      <c r="H30" s="17"/>
      <c r="I30" s="17"/>
      <c r="J30" s="17"/>
      <c r="K30" s="17"/>
      <c r="L30" s="17"/>
      <c r="M30" s="17"/>
    </row>
    <row r="31" spans="7:13" x14ac:dyDescent="0.35">
      <c r="G31" s="17"/>
      <c r="H31" s="17"/>
      <c r="I31" s="17"/>
      <c r="J31" s="17"/>
      <c r="K31" s="17"/>
      <c r="L31" s="17"/>
      <c r="M31" s="17"/>
    </row>
  </sheetData>
  <mergeCells count="5">
    <mergeCell ref="A15:E15"/>
    <mergeCell ref="A1:F1"/>
    <mergeCell ref="B2:C2"/>
    <mergeCell ref="B3:B5"/>
    <mergeCell ref="B6:B1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26"/>
  <sheetViews>
    <sheetView zoomScale="70" zoomScaleNormal="70" workbookViewId="0">
      <pane ySplit="3" topLeftCell="A4" activePane="bottomLeft" state="frozen"/>
      <selection pane="bottomLeft" activeCell="W20" sqref="W20"/>
    </sheetView>
  </sheetViews>
  <sheetFormatPr defaultRowHeight="14.5" x14ac:dyDescent="0.35"/>
  <cols>
    <col min="1" max="1" width="5.453125" style="121" customWidth="1"/>
    <col min="2" max="2" width="8.81640625" style="121" customWidth="1"/>
    <col min="3" max="3" width="10.1796875" style="121" customWidth="1"/>
    <col min="4" max="4" width="13.453125" style="121" customWidth="1"/>
    <col min="5" max="5" width="10.81640625" style="121" customWidth="1"/>
    <col min="6" max="7" width="8.81640625" style="121" customWidth="1"/>
    <col min="8" max="8" width="21.1796875" style="115" customWidth="1"/>
    <col min="9" max="9" width="5.453125" style="313" customWidth="1"/>
    <col min="10" max="10" width="6.6328125" style="121" customWidth="1"/>
    <col min="11" max="16" width="9.36328125" style="121" customWidth="1"/>
    <col min="17" max="17" width="25.81640625" style="115" customWidth="1"/>
  </cols>
  <sheetData>
    <row r="1" spans="1:17" x14ac:dyDescent="0.35">
      <c r="A1" s="786">
        <v>1</v>
      </c>
      <c r="B1" s="786"/>
      <c r="C1" s="786"/>
      <c r="D1" s="786"/>
      <c r="E1" s="786"/>
      <c r="F1" s="786"/>
      <c r="G1" s="786"/>
      <c r="H1" s="786"/>
      <c r="J1" s="785"/>
      <c r="K1" s="785"/>
      <c r="L1" s="785"/>
      <c r="M1" s="785"/>
      <c r="N1" s="785"/>
      <c r="O1" s="785"/>
      <c r="P1" s="785"/>
      <c r="Q1" s="785"/>
    </row>
    <row r="2" spans="1:17" ht="31.5" customHeight="1" x14ac:dyDescent="0.35">
      <c r="A2" s="767" t="s">
        <v>337</v>
      </c>
      <c r="B2" s="768" t="s">
        <v>582</v>
      </c>
      <c r="C2" s="768"/>
      <c r="D2" s="768"/>
      <c r="E2" s="768"/>
      <c r="F2" s="768"/>
      <c r="G2" s="768"/>
      <c r="H2" s="769" t="s">
        <v>849</v>
      </c>
      <c r="J2" s="771" t="s">
        <v>337</v>
      </c>
      <c r="K2" s="772" t="s">
        <v>576</v>
      </c>
      <c r="L2" s="772"/>
      <c r="M2" s="772"/>
      <c r="N2" s="772"/>
      <c r="O2" s="772"/>
      <c r="P2" s="772"/>
      <c r="Q2" s="770" t="s">
        <v>850</v>
      </c>
    </row>
    <row r="3" spans="1:17" ht="38" customHeight="1" x14ac:dyDescent="0.35">
      <c r="A3" s="767"/>
      <c r="B3" s="768"/>
      <c r="C3" s="768"/>
      <c r="D3" s="768"/>
      <c r="E3" s="768"/>
      <c r="F3" s="768"/>
      <c r="G3" s="768"/>
      <c r="H3" s="769"/>
      <c r="I3" s="269"/>
      <c r="J3" s="771"/>
      <c r="K3" s="772"/>
      <c r="L3" s="772"/>
      <c r="M3" s="772"/>
      <c r="N3" s="772"/>
      <c r="O3" s="772"/>
      <c r="P3" s="772"/>
      <c r="Q3" s="770"/>
    </row>
    <row r="4" spans="1:17" ht="34.5" customHeight="1" x14ac:dyDescent="0.35">
      <c r="A4" s="312">
        <v>1</v>
      </c>
      <c r="B4" s="777" t="s">
        <v>760</v>
      </c>
      <c r="C4" s="777"/>
      <c r="D4" s="777"/>
      <c r="E4" s="777"/>
      <c r="F4" s="777"/>
      <c r="G4" s="777"/>
      <c r="H4" s="331">
        <f>'1'!$L$22</f>
        <v>0</v>
      </c>
      <c r="I4" s="314"/>
      <c r="J4" s="312">
        <v>1</v>
      </c>
      <c r="K4" s="777" t="s">
        <v>760</v>
      </c>
      <c r="L4" s="777"/>
      <c r="M4" s="777"/>
      <c r="N4" s="777"/>
      <c r="O4" s="777"/>
      <c r="P4" s="777"/>
      <c r="Q4" s="311">
        <f>SUM('1'!P60,'1'!E71)</f>
        <v>0</v>
      </c>
    </row>
    <row r="5" spans="1:17" ht="36" customHeight="1" x14ac:dyDescent="0.35">
      <c r="A5" s="312">
        <v>2</v>
      </c>
      <c r="B5" s="774" t="s">
        <v>213</v>
      </c>
      <c r="C5" s="775"/>
      <c r="D5" s="775"/>
      <c r="E5" s="775"/>
      <c r="F5" s="775"/>
      <c r="G5" s="776"/>
      <c r="H5" s="331">
        <f>'2'!$I$15</f>
        <v>0</v>
      </c>
      <c r="I5" s="315"/>
      <c r="J5" s="353">
        <v>2</v>
      </c>
      <c r="K5" s="777" t="s">
        <v>213</v>
      </c>
      <c r="L5" s="777"/>
      <c r="M5" s="777"/>
      <c r="N5" s="777"/>
      <c r="O5" s="777"/>
      <c r="P5" s="777"/>
      <c r="Q5" s="311">
        <f>'2'!$I$29</f>
        <v>0</v>
      </c>
    </row>
    <row r="6" spans="1:17" ht="36" customHeight="1" x14ac:dyDescent="0.35">
      <c r="A6" s="312">
        <v>3</v>
      </c>
      <c r="B6" s="774" t="s">
        <v>215</v>
      </c>
      <c r="C6" s="775"/>
      <c r="D6" s="775"/>
      <c r="E6" s="775"/>
      <c r="F6" s="775"/>
      <c r="G6" s="776"/>
      <c r="H6" s="331">
        <f>'3'!$G$9</f>
        <v>0</v>
      </c>
      <c r="I6" s="314"/>
      <c r="J6" s="312">
        <v>3</v>
      </c>
      <c r="K6" s="777" t="s">
        <v>215</v>
      </c>
      <c r="L6" s="777"/>
      <c r="M6" s="777"/>
      <c r="N6" s="777"/>
      <c r="O6" s="777"/>
      <c r="P6" s="777"/>
      <c r="Q6" s="311">
        <f>'3'!$G$14</f>
        <v>0</v>
      </c>
    </row>
    <row r="7" spans="1:17" ht="31.5" customHeight="1" x14ac:dyDescent="0.35">
      <c r="A7" s="312">
        <v>4</v>
      </c>
      <c r="B7" s="777" t="s">
        <v>216</v>
      </c>
      <c r="C7" s="777"/>
      <c r="D7" s="777"/>
      <c r="E7" s="777"/>
      <c r="F7" s="777"/>
      <c r="G7" s="777"/>
      <c r="H7" s="331">
        <f>'4'!N15</f>
        <v>0</v>
      </c>
      <c r="I7" s="314"/>
      <c r="J7" s="353">
        <v>4</v>
      </c>
      <c r="K7" s="777" t="s">
        <v>216</v>
      </c>
      <c r="L7" s="777"/>
      <c r="M7" s="777"/>
      <c r="N7" s="777"/>
      <c r="O7" s="777"/>
      <c r="P7" s="777"/>
      <c r="Q7" s="311">
        <f>'4'!N29</f>
        <v>0</v>
      </c>
    </row>
    <row r="8" spans="1:17" ht="34" customHeight="1" x14ac:dyDescent="0.35">
      <c r="A8" s="362">
        <v>5</v>
      </c>
      <c r="B8" s="777" t="s">
        <v>311</v>
      </c>
      <c r="C8" s="777"/>
      <c r="D8" s="777"/>
      <c r="E8" s="777"/>
      <c r="F8" s="777"/>
      <c r="G8" s="777"/>
      <c r="H8" s="331">
        <f>'5'!$H$13</f>
        <v>0</v>
      </c>
      <c r="I8" s="314"/>
      <c r="J8" s="312">
        <v>5</v>
      </c>
      <c r="K8" s="777" t="s">
        <v>311</v>
      </c>
      <c r="L8" s="777"/>
      <c r="M8" s="777"/>
      <c r="N8" s="777"/>
      <c r="O8" s="777"/>
      <c r="P8" s="777"/>
      <c r="Q8" s="311">
        <f>'5'!$H$19</f>
        <v>0</v>
      </c>
    </row>
    <row r="9" spans="1:17" ht="29.5" customHeight="1" x14ac:dyDescent="0.35">
      <c r="A9" s="312">
        <v>6</v>
      </c>
      <c r="B9" s="777" t="s">
        <v>199</v>
      </c>
      <c r="C9" s="777"/>
      <c r="D9" s="777"/>
      <c r="E9" s="777"/>
      <c r="F9" s="777"/>
      <c r="G9" s="777"/>
      <c r="H9" s="331">
        <f>'6'!$H$13</f>
        <v>0</v>
      </c>
      <c r="I9" s="314"/>
      <c r="J9" s="353">
        <v>6</v>
      </c>
      <c r="K9" s="777" t="s">
        <v>199</v>
      </c>
      <c r="L9" s="777"/>
      <c r="M9" s="777"/>
      <c r="N9" s="777"/>
      <c r="O9" s="777"/>
      <c r="P9" s="777"/>
      <c r="Q9" s="311">
        <f>'6'!$H$22</f>
        <v>0</v>
      </c>
    </row>
    <row r="10" spans="1:17" ht="29" customHeight="1" x14ac:dyDescent="0.35">
      <c r="A10" s="312">
        <v>7</v>
      </c>
      <c r="B10" s="780" t="s">
        <v>217</v>
      </c>
      <c r="C10" s="780"/>
      <c r="D10" s="780"/>
      <c r="E10" s="780"/>
      <c r="F10" s="780"/>
      <c r="G10" s="780"/>
      <c r="H10" s="331">
        <f>'7'!P23</f>
        <v>0</v>
      </c>
      <c r="I10" s="314"/>
      <c r="J10" s="312">
        <v>7</v>
      </c>
      <c r="K10" s="780" t="s">
        <v>217</v>
      </c>
      <c r="L10" s="780"/>
      <c r="M10" s="780"/>
      <c r="N10" s="780"/>
      <c r="O10" s="780"/>
      <c r="P10" s="780"/>
      <c r="Q10" s="311">
        <f>'7'!P36</f>
        <v>0</v>
      </c>
    </row>
    <row r="11" spans="1:17" s="327" customFormat="1" ht="38.5" customHeight="1" x14ac:dyDescent="0.35">
      <c r="A11" s="362">
        <v>8</v>
      </c>
      <c r="B11" s="784" t="s">
        <v>404</v>
      </c>
      <c r="C11" s="784"/>
      <c r="D11" s="784"/>
      <c r="E11" s="784"/>
      <c r="F11" s="784"/>
      <c r="G11" s="784"/>
      <c r="H11" s="331">
        <f>SUM('8'!R20,'8'!V30,'8'!L9)</f>
        <v>0</v>
      </c>
      <c r="I11" s="314"/>
      <c r="J11" s="219">
        <v>8</v>
      </c>
      <c r="K11" s="784" t="s">
        <v>404</v>
      </c>
      <c r="L11" s="784"/>
      <c r="M11" s="784"/>
      <c r="N11" s="784"/>
      <c r="O11" s="784"/>
      <c r="P11" s="784"/>
      <c r="Q11" s="331">
        <f>SUM('8'!L8,'8'!R21,'8'!R41,'8'!W52)</f>
        <v>0</v>
      </c>
    </row>
    <row r="12" spans="1:17" ht="31.5" customHeight="1" x14ac:dyDescent="0.35">
      <c r="A12" s="312">
        <v>9</v>
      </c>
      <c r="B12" s="777" t="s">
        <v>583</v>
      </c>
      <c r="C12" s="777"/>
      <c r="D12" s="777"/>
      <c r="E12" s="777"/>
      <c r="F12" s="777"/>
      <c r="G12" s="777"/>
      <c r="H12" s="331">
        <f>'9'!D8</f>
        <v>0</v>
      </c>
      <c r="I12" s="314"/>
      <c r="J12" s="312">
        <v>9</v>
      </c>
      <c r="K12" s="777" t="s">
        <v>418</v>
      </c>
      <c r="L12" s="777"/>
      <c r="M12" s="777"/>
      <c r="N12" s="777"/>
      <c r="O12" s="777"/>
      <c r="P12" s="777"/>
      <c r="Q12" s="311">
        <f>'9'!D13</f>
        <v>0</v>
      </c>
    </row>
    <row r="13" spans="1:17" ht="38.5" customHeight="1" x14ac:dyDescent="0.35">
      <c r="A13" s="312">
        <v>10</v>
      </c>
      <c r="B13" s="777" t="s">
        <v>419</v>
      </c>
      <c r="C13" s="777"/>
      <c r="D13" s="777"/>
      <c r="E13" s="777"/>
      <c r="F13" s="777"/>
      <c r="G13" s="777"/>
      <c r="H13" s="331">
        <f>'10'!$L$7</f>
        <v>0</v>
      </c>
      <c r="I13" s="314"/>
      <c r="J13" s="353">
        <v>10</v>
      </c>
      <c r="K13" s="777" t="s">
        <v>551</v>
      </c>
      <c r="L13" s="777"/>
      <c r="M13" s="777"/>
      <c r="N13" s="777"/>
      <c r="O13" s="777"/>
      <c r="P13" s="777"/>
      <c r="Q13" s="311">
        <f>'10'!$L$11+'10'!$L$15+'10'!J25</f>
        <v>0</v>
      </c>
    </row>
    <row r="14" spans="1:17" s="327" customFormat="1" ht="26.15" customHeight="1" x14ac:dyDescent="0.35">
      <c r="A14" s="362">
        <v>11</v>
      </c>
      <c r="B14" s="781" t="s">
        <v>420</v>
      </c>
      <c r="C14" s="782"/>
      <c r="D14" s="782"/>
      <c r="E14" s="782"/>
      <c r="F14" s="782"/>
      <c r="G14" s="783"/>
      <c r="H14" s="331">
        <f>'11'!K15+'11'!Q25+'11'!Q30</f>
        <v>0</v>
      </c>
      <c r="I14" s="314"/>
      <c r="J14" s="362">
        <v>11</v>
      </c>
      <c r="K14" s="784" t="s">
        <v>420</v>
      </c>
      <c r="L14" s="784"/>
      <c r="M14" s="784"/>
      <c r="N14" s="784"/>
      <c r="O14" s="784"/>
      <c r="P14" s="784"/>
      <c r="Q14" s="331">
        <f>SUM('11'!P41,'11'!N52,'11'!K9)</f>
        <v>0</v>
      </c>
    </row>
    <row r="15" spans="1:17" ht="26.15" customHeight="1" x14ac:dyDescent="0.35">
      <c r="A15" s="312">
        <v>12</v>
      </c>
      <c r="B15" s="774" t="s">
        <v>338</v>
      </c>
      <c r="C15" s="775"/>
      <c r="D15" s="775"/>
      <c r="E15" s="775"/>
      <c r="F15" s="775"/>
      <c r="G15" s="776"/>
      <c r="H15" s="331">
        <f>'12'!L8+'12'!L31+'12'!L20+'12'!L43</f>
        <v>0</v>
      </c>
      <c r="I15" s="314"/>
      <c r="J15" s="353">
        <v>12</v>
      </c>
      <c r="K15" s="777" t="s">
        <v>338</v>
      </c>
      <c r="L15" s="777"/>
      <c r="M15" s="777"/>
      <c r="N15" s="777"/>
      <c r="O15" s="777"/>
      <c r="P15" s="777"/>
      <c r="Q15" s="311">
        <f>'12'!L50+'12'!L36+'12'!L24+'12'!L12</f>
        <v>0</v>
      </c>
    </row>
    <row r="16" spans="1:17" ht="34" customHeight="1" x14ac:dyDescent="0.35">
      <c r="A16" s="312">
        <v>13</v>
      </c>
      <c r="B16" s="774" t="s">
        <v>309</v>
      </c>
      <c r="C16" s="775"/>
      <c r="D16" s="775"/>
      <c r="E16" s="775"/>
      <c r="F16" s="775"/>
      <c r="G16" s="776"/>
      <c r="H16" s="331">
        <f>'13'!L12</f>
        <v>0</v>
      </c>
      <c r="I16" s="314"/>
      <c r="J16" s="312">
        <v>13</v>
      </c>
      <c r="K16" s="777" t="s">
        <v>309</v>
      </c>
      <c r="L16" s="777"/>
      <c r="M16" s="777"/>
      <c r="N16" s="777"/>
      <c r="O16" s="777"/>
      <c r="P16" s="777"/>
      <c r="Q16" s="311">
        <f>'13'!M13</f>
        <v>0</v>
      </c>
    </row>
    <row r="17" spans="1:17" ht="50.5" customHeight="1" x14ac:dyDescent="0.35">
      <c r="A17" s="312">
        <v>14</v>
      </c>
      <c r="B17" s="774" t="s">
        <v>547</v>
      </c>
      <c r="C17" s="775"/>
      <c r="D17" s="775"/>
      <c r="E17" s="775"/>
      <c r="F17" s="775"/>
      <c r="G17" s="776"/>
      <c r="H17" s="331">
        <f>'14'!K46</f>
        <v>0</v>
      </c>
      <c r="I17" s="314"/>
      <c r="J17" s="353">
        <v>14</v>
      </c>
      <c r="K17" s="777" t="s">
        <v>547</v>
      </c>
      <c r="L17" s="777"/>
      <c r="M17" s="777"/>
      <c r="N17" s="777"/>
      <c r="O17" s="777"/>
      <c r="P17" s="777"/>
      <c r="Q17" s="311">
        <f>'14'!L47</f>
        <v>0</v>
      </c>
    </row>
    <row r="18" spans="1:17" ht="48" customHeight="1" x14ac:dyDescent="0.35">
      <c r="A18" s="312">
        <v>15</v>
      </c>
      <c r="B18" s="774" t="s">
        <v>548</v>
      </c>
      <c r="C18" s="775"/>
      <c r="D18" s="775"/>
      <c r="E18" s="775"/>
      <c r="F18" s="775"/>
      <c r="G18" s="776"/>
      <c r="H18" s="376">
        <f>'15'!$S$28</f>
        <v>0</v>
      </c>
      <c r="I18" s="314"/>
      <c r="J18" s="312">
        <v>15</v>
      </c>
      <c r="K18" s="777" t="s">
        <v>548</v>
      </c>
      <c r="L18" s="777"/>
      <c r="M18" s="777"/>
      <c r="N18" s="777"/>
      <c r="O18" s="777"/>
      <c r="P18" s="777"/>
      <c r="Q18" s="311">
        <f>'15'!S34</f>
        <v>0</v>
      </c>
    </row>
    <row r="19" spans="1:17" ht="26.15" customHeight="1" x14ac:dyDescent="0.35">
      <c r="A19" s="362">
        <v>16</v>
      </c>
      <c r="B19" s="774" t="s">
        <v>561</v>
      </c>
      <c r="C19" s="775"/>
      <c r="D19" s="775"/>
      <c r="E19" s="775"/>
      <c r="F19" s="775"/>
      <c r="G19" s="776"/>
      <c r="H19" s="332">
        <f>'16.1'!T95+'16.2'!T95</f>
        <v>0</v>
      </c>
      <c r="I19" s="428"/>
      <c r="J19" s="490">
        <v>16</v>
      </c>
      <c r="K19" s="777" t="s">
        <v>561</v>
      </c>
      <c r="L19" s="777"/>
      <c r="M19" s="777"/>
      <c r="N19" s="777"/>
      <c r="O19" s="777"/>
      <c r="P19" s="777"/>
      <c r="Q19" s="182">
        <f>'16.1'!T100+'16.2'!T100</f>
        <v>0</v>
      </c>
    </row>
    <row r="20" spans="1:17" ht="31.5" customHeight="1" x14ac:dyDescent="0.35">
      <c r="A20" s="362">
        <v>17</v>
      </c>
      <c r="B20" s="774" t="s">
        <v>549</v>
      </c>
      <c r="C20" s="775"/>
      <c r="D20" s="775"/>
      <c r="E20" s="775"/>
      <c r="F20" s="775"/>
      <c r="G20" s="776"/>
      <c r="H20" s="332">
        <f>'17'!$W$20</f>
        <v>0</v>
      </c>
      <c r="I20" s="428"/>
      <c r="J20" s="491">
        <v>17</v>
      </c>
      <c r="K20" s="777" t="s">
        <v>549</v>
      </c>
      <c r="L20" s="777"/>
      <c r="M20" s="777"/>
      <c r="N20" s="777"/>
      <c r="O20" s="777"/>
      <c r="P20" s="777"/>
      <c r="Q20" s="427">
        <f>'17'!Q26</f>
        <v>0</v>
      </c>
    </row>
    <row r="21" spans="1:17" ht="26.15" customHeight="1" x14ac:dyDescent="0.35">
      <c r="A21" s="312">
        <v>18</v>
      </c>
      <c r="B21" s="774" t="s">
        <v>332</v>
      </c>
      <c r="C21" s="775"/>
      <c r="D21" s="775"/>
      <c r="E21" s="775"/>
      <c r="F21" s="775"/>
      <c r="G21" s="776"/>
      <c r="H21" s="331">
        <f>'18'!I7</f>
        <v>0</v>
      </c>
      <c r="I21" s="314"/>
      <c r="J21" s="353">
        <v>18</v>
      </c>
      <c r="K21" s="777" t="s">
        <v>332</v>
      </c>
      <c r="L21" s="777"/>
      <c r="M21" s="777"/>
      <c r="N21" s="777"/>
      <c r="O21" s="777"/>
      <c r="P21" s="777"/>
      <c r="Q21" s="311">
        <f>'18'!I11</f>
        <v>0</v>
      </c>
    </row>
    <row r="22" spans="1:17" ht="31.5" customHeight="1" x14ac:dyDescent="0.35">
      <c r="A22" s="312">
        <v>19</v>
      </c>
      <c r="B22" s="774" t="s">
        <v>550</v>
      </c>
      <c r="C22" s="775"/>
      <c r="D22" s="775"/>
      <c r="E22" s="775"/>
      <c r="F22" s="775"/>
      <c r="G22" s="776"/>
      <c r="H22" s="331">
        <f>'19'!F8</f>
        <v>0</v>
      </c>
      <c r="I22" s="314"/>
      <c r="J22" s="312">
        <v>19</v>
      </c>
      <c r="K22" s="777" t="s">
        <v>550</v>
      </c>
      <c r="L22" s="777"/>
      <c r="M22" s="777"/>
      <c r="N22" s="777"/>
      <c r="O22" s="777"/>
      <c r="P22" s="777"/>
      <c r="Q22" s="120">
        <f>'19'!F12</f>
        <v>0</v>
      </c>
    </row>
    <row r="23" spans="1:17" ht="52" customHeight="1" x14ac:dyDescent="0.35">
      <c r="A23" s="312">
        <v>20</v>
      </c>
      <c r="B23" s="774" t="s">
        <v>559</v>
      </c>
      <c r="C23" s="775"/>
      <c r="D23" s="775"/>
      <c r="E23" s="775"/>
      <c r="F23" s="775"/>
      <c r="G23" s="776"/>
      <c r="H23" s="331">
        <f>'Pozostałe usługi'!D3</f>
        <v>0</v>
      </c>
      <c r="I23" s="314"/>
      <c r="J23" s="481">
        <v>20</v>
      </c>
      <c r="K23" s="777" t="s">
        <v>340</v>
      </c>
      <c r="L23" s="777"/>
      <c r="M23" s="777"/>
      <c r="N23" s="777"/>
      <c r="O23" s="777"/>
      <c r="P23" s="777"/>
      <c r="Q23" s="317">
        <f>'Odczynniki do korekcji'!F15</f>
        <v>0</v>
      </c>
    </row>
    <row r="24" spans="1:17" ht="58.5" customHeight="1" x14ac:dyDescent="0.35">
      <c r="A24" s="778" t="s">
        <v>198</v>
      </c>
      <c r="B24" s="778"/>
      <c r="C24" s="778"/>
      <c r="D24" s="778"/>
      <c r="E24" s="778"/>
      <c r="F24" s="778"/>
      <c r="G24" s="778"/>
      <c r="H24" s="181">
        <f t="shared" ref="H24" si="0">SUM(H4:H23)</f>
        <v>0</v>
      </c>
      <c r="I24" s="314"/>
      <c r="J24" s="493">
        <v>21</v>
      </c>
      <c r="K24" s="779" t="s">
        <v>769</v>
      </c>
      <c r="L24" s="779"/>
      <c r="M24" s="779"/>
      <c r="N24" s="779"/>
      <c r="O24" s="779"/>
      <c r="P24" s="779"/>
      <c r="Q24" s="539">
        <f>'Pozostałe usługi'!D10</f>
        <v>10000</v>
      </c>
    </row>
    <row r="25" spans="1:17" s="117" customFormat="1" ht="18" customHeight="1" x14ac:dyDescent="0.35">
      <c r="A25" s="152"/>
      <c r="B25" s="152"/>
      <c r="C25" s="152"/>
      <c r="D25" s="152"/>
      <c r="E25" s="152"/>
      <c r="F25" s="152"/>
      <c r="G25" s="152"/>
      <c r="H25" s="343"/>
      <c r="I25" s="316"/>
      <c r="J25" s="778" t="s">
        <v>198</v>
      </c>
      <c r="K25" s="778"/>
      <c r="L25" s="778"/>
      <c r="M25" s="778"/>
      <c r="N25" s="778"/>
      <c r="O25" s="778"/>
      <c r="P25" s="778"/>
      <c r="Q25" s="394">
        <f>SUM(Q4:Q24)</f>
        <v>10000</v>
      </c>
    </row>
    <row r="26" spans="1:17" x14ac:dyDescent="0.35">
      <c r="B26" s="773" t="s">
        <v>866</v>
      </c>
      <c r="C26" s="773"/>
      <c r="D26" s="773"/>
      <c r="E26" s="773"/>
      <c r="F26" s="773"/>
      <c r="G26" s="773"/>
      <c r="H26" s="334">
        <f>H24+Q25</f>
        <v>10000</v>
      </c>
      <c r="Q26" s="318"/>
    </row>
  </sheetData>
  <mergeCells count="52">
    <mergeCell ref="J1:Q1"/>
    <mergeCell ref="A1:H1"/>
    <mergeCell ref="B22:G22"/>
    <mergeCell ref="K22:P22"/>
    <mergeCell ref="B20:G20"/>
    <mergeCell ref="K20:P20"/>
    <mergeCell ref="B21:G21"/>
    <mergeCell ref="K21:P21"/>
    <mergeCell ref="K9:P9"/>
    <mergeCell ref="K17:P17"/>
    <mergeCell ref="K12:P12"/>
    <mergeCell ref="B12:G12"/>
    <mergeCell ref="K13:P13"/>
    <mergeCell ref="B13:G13"/>
    <mergeCell ref="K11:P11"/>
    <mergeCell ref="B11:G11"/>
    <mergeCell ref="B17:G17"/>
    <mergeCell ref="B18:G18"/>
    <mergeCell ref="K18:P18"/>
    <mergeCell ref="B14:G14"/>
    <mergeCell ref="K14:P14"/>
    <mergeCell ref="B15:G15"/>
    <mergeCell ref="B16:G16"/>
    <mergeCell ref="K15:P15"/>
    <mergeCell ref="K16:P16"/>
    <mergeCell ref="B8:G8"/>
    <mergeCell ref="K8:P8"/>
    <mergeCell ref="B9:G9"/>
    <mergeCell ref="K10:P10"/>
    <mergeCell ref="B10:G10"/>
    <mergeCell ref="K6:P6"/>
    <mergeCell ref="B6:G6"/>
    <mergeCell ref="B7:G7"/>
    <mergeCell ref="K7:P7"/>
    <mergeCell ref="B4:G4"/>
    <mergeCell ref="K4:P4"/>
    <mergeCell ref="K5:P5"/>
    <mergeCell ref="B5:G5"/>
    <mergeCell ref="B26:G26"/>
    <mergeCell ref="B19:G19"/>
    <mergeCell ref="K19:P19"/>
    <mergeCell ref="A24:G24"/>
    <mergeCell ref="B23:G23"/>
    <mergeCell ref="J25:P25"/>
    <mergeCell ref="K23:P23"/>
    <mergeCell ref="K24:P24"/>
    <mergeCell ref="A2:A3"/>
    <mergeCell ref="B2:G3"/>
    <mergeCell ref="H2:H3"/>
    <mergeCell ref="Q2:Q3"/>
    <mergeCell ref="J2:J3"/>
    <mergeCell ref="K2:P3"/>
  </mergeCells>
  <phoneticPr fontId="64" type="noConversion"/>
  <hyperlinks>
    <hyperlink ref="B4:G4" location="'1'!A1" display="Kontrola chemiczna obiegów wodno-parowych bloków energetycznych nr 1-7 i 9" xr:uid="{00000000-0004-0000-1700-000000000000}"/>
    <hyperlink ref="B7:G7" location="'4'!A1" display="Kontrola parametrów chemicznych obiegu wodnego członu ciepłowniczego nr2" xr:uid="{00000000-0004-0000-1700-000001000000}"/>
    <hyperlink ref="B8:G8" location="'5'!A1" display="Kontrola czystości gazów w generatorach i zbiornikach stacji magazynowania wodoru." xr:uid="{00000000-0004-0000-1700-000002000000}"/>
    <hyperlink ref="B9:G9" location="'6'!A1" display="Kontrola jakości przemiału kamienia wapiennego i gęstości sorbentu" xr:uid="{00000000-0004-0000-1700-000003000000}"/>
    <hyperlink ref="B10:G10" location="'7'!A1" display="Kontrola chemiczna pracy IOS" xr:uid="{00000000-0004-0000-1700-000004000000}"/>
    <hyperlink ref="B11:G11" location="'8'!A1" display="Kontrola jakościowa węgla kamiennego w dostawach i zużyciu " xr:uid="{00000000-0004-0000-1700-000005000000}"/>
    <hyperlink ref="B12:G12" location="'9'!A1" display="Kontola jakościowa pyłu węglowego z przemiału węgla kamiennego." xr:uid="{00000000-0004-0000-1700-000006000000}"/>
    <hyperlink ref="B13:G13" location="'10'!A1" display="Kontrola jakościowa oleju opałowego ciężkiego" xr:uid="{00000000-0004-0000-1700-000007000000}"/>
    <hyperlink ref="B14:G14" location="'11'!A1" display="Kontrola jakościowa paliw biomasowych w zużyciu" xr:uid="{00000000-0004-0000-1700-000008000000}"/>
    <hyperlink ref="B15:G15" location="'12'!A1" display="Kontrola jakościowa addytywów z dostaw" xr:uid="{00000000-0004-0000-1700-000009000000}"/>
    <hyperlink ref="B17:G17" location="'14'!A1" display="Kontrola chemiczna odpadów paleniskowych/produktów ubocznych oraz osadów z kotłów pyłowych i kotła fluidalnego" xr:uid="{00000000-0004-0000-1700-00000A000000}"/>
    <hyperlink ref="B18:G18" location="'15'!A1" display="Kontrola chemiczna technologii uzdatniania wody do celów procesowych, socjalno-bytowych i do celów ochrony przeciwpożarowej." xr:uid="{00000000-0004-0000-1700-00000B000000}"/>
    <hyperlink ref="B19:G19" location="'16'!A1" display="Kontrola chemiczna wód powierzchniowych i ścieków" xr:uid="{00000000-0004-0000-1700-00000C000000}"/>
    <hyperlink ref="B20:G20" location="'17'!A1" display="Kontrola chemiczna wód i ścieków na obecność metali i metaloidów oraz oznaczanie indeksu fenolowego" xr:uid="{00000000-0004-0000-1700-00000D000000}"/>
    <hyperlink ref="B21:G21" location="'18'!A1" display="Kontrola parametrów glikolu z instalacji grzewczej K9 " xr:uid="{00000000-0004-0000-1700-00000E000000}"/>
    <hyperlink ref="B22:G22" location="'19'!A1" display=" Kontrola wilgotności osadu pofiltracyjnego z oczyszczalni wód opadowych z terenu zaplecza" xr:uid="{00000000-0004-0000-1700-00000F000000}"/>
    <hyperlink ref="B6:G6" location="'3'!A1" display="Kontrola parametrów chemicznych obiegu wodnego członu ciepłowniczego nr1" xr:uid="{00000000-0004-0000-1700-000010000000}"/>
    <hyperlink ref="B5:G5" location="'2'!A1" display="Kontrola wskazań pomiarów automatycznych ciągłych dla 6-ciu jednostek wytwórczych" xr:uid="{00000000-0004-0000-1700-000011000000}"/>
    <hyperlink ref="K4:P4" location="'1'!A1" display="Kontrola chemiczna obiegów wodno-parowych bloków energetycznych nr 1-7 i 9" xr:uid="{00000000-0004-0000-1700-000012000000}"/>
    <hyperlink ref="K7:P7" location="'4'!A1" display="Kontrola parametrów chemicznych obiegu wodnego członu ciepłowniczego nr2" xr:uid="{00000000-0004-0000-1700-000013000000}"/>
    <hyperlink ref="K8:P8" location="'5'!A1" display="Kontrola czystości gazów w generatorach i zbiornikach stacji magazynowania wodoru." xr:uid="{00000000-0004-0000-1700-000014000000}"/>
    <hyperlink ref="K9:P9" location="'6'!A1" display="Kontrola jakości przemiału kamienia wapiennego i gęstości sorbentu" xr:uid="{00000000-0004-0000-1700-000015000000}"/>
    <hyperlink ref="K10:P10" location="'7'!A1" display="Kontrola chemiczna pracy IOS" xr:uid="{00000000-0004-0000-1700-000016000000}"/>
    <hyperlink ref="K11:P11" location="'8'!A1" display="Kontrola jakościowa węgla kamiennego w dostawach i zużyciu " xr:uid="{00000000-0004-0000-1700-000017000000}"/>
    <hyperlink ref="K12:P12" location="'9'!A1" display="Kontola jakościowa pyłu węglowego z przemiału węgla kamiennego." xr:uid="{00000000-0004-0000-1700-000018000000}"/>
    <hyperlink ref="K13:P13" location="'10'!A1" display="Kontrola jakościowa oleju opałowego ciężkiego" xr:uid="{00000000-0004-0000-1700-000019000000}"/>
    <hyperlink ref="K14:P14" location="'11'!A1" display="Kontrola jakościowa paliw biomasowych w zużyciu" xr:uid="{00000000-0004-0000-1700-00001A000000}"/>
    <hyperlink ref="K15:P15" location="'12'!A1" display="Kontrola jakościowa addytywów z dostaw" xr:uid="{00000000-0004-0000-1700-00001B000000}"/>
    <hyperlink ref="K17:P17" location="'14'!A1" display="Kontrola chemiczna odpadów paleniskowych/produktów ubocznych oraz osadów z kotłów pyłowych i kotła fluidalnego" xr:uid="{00000000-0004-0000-1700-00001C000000}"/>
    <hyperlink ref="K18:P18" location="'15'!A1" display="Kontrola chemiczna technologii uzdatniania wody do celów procesowych, socjalno-bytowych i do celów ochrony przeciwpożarowej." xr:uid="{00000000-0004-0000-1700-00001D000000}"/>
    <hyperlink ref="K19:P19" location="'16'!A1" display="Kontrola chemiczna wód powierzchniowych i ścieków" xr:uid="{00000000-0004-0000-1700-00001E000000}"/>
    <hyperlink ref="K20:P20" location="'17'!A1" display="Kontrola chemiczna wód i ścieków na obecność metali i metaloidów oraz oznaczanie indeksu fenolowego" xr:uid="{00000000-0004-0000-1700-00001F000000}"/>
    <hyperlink ref="K21:P21" location="'18'!A1" display="Kontrola parametrów glikolu z instalacji grzewczej K9 " xr:uid="{00000000-0004-0000-1700-000020000000}"/>
    <hyperlink ref="K22:P22" location="'19'!A1" display=" Kontrola wilgotności osadu pofiltracyjnego z oczyszczalni wód opadowych z terenu zaplecza" xr:uid="{00000000-0004-0000-1700-000021000000}"/>
    <hyperlink ref="K6:P6" location="'3'!A1" display="Kontrola parametrów chemicznych obiegu wodnego członu ciepłowniczego nr1" xr:uid="{00000000-0004-0000-1700-000022000000}"/>
    <hyperlink ref="K5:P5" location="'2'!A1" display="Kontrola wskazań pomiarów automatycznych ciągłych dla 6-ciu jednostek wytwórczych" xr:uid="{00000000-0004-0000-1700-000023000000}"/>
    <hyperlink ref="K23:P23" location="'Odczynniki do korekcji'!A1" display="Odczynniki do korekcji obiegów wodno-parowych, członu ciepłowniczego oraz do kontroli automatycznej aparatury kontrolno-pomiarowej" xr:uid="{00000000-0004-0000-1700-000024000000}"/>
    <hyperlink ref="B23:G23" location="'Pozostałe usługi'!A1" display="Pozostałe usługi" xr:uid="{00000000-0004-0000-1700-000025000000}"/>
    <hyperlink ref="K16:P16" location="'13'!A1" display="Kontrola jakościowa substancji chemicznych dla instalacji technologicznych." xr:uid="{00000000-0004-0000-1700-000026000000}"/>
    <hyperlink ref="B16:G16" location="'13'!A1" display="Kontrola jakościowa substancji chemicznych dla instalacji technologicznych." xr:uid="{00000000-0004-0000-1700-000027000000}"/>
  </hyperlink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4"/>
  <sheetViews>
    <sheetView zoomScale="80" zoomScaleNormal="80" workbookViewId="0">
      <selection activeCell="F39" sqref="F39"/>
    </sheetView>
  </sheetViews>
  <sheetFormatPr defaultRowHeight="14.5" x14ac:dyDescent="0.35"/>
  <cols>
    <col min="1" max="1" width="35.1796875" style="43" customWidth="1"/>
    <col min="2" max="2" width="14.1796875" style="105" customWidth="1"/>
    <col min="3" max="3" width="33.36328125" style="105" customWidth="1"/>
    <col min="4" max="4" width="9.54296875" style="105" customWidth="1"/>
    <col min="5" max="5" width="20.36328125" style="105" customWidth="1"/>
    <col min="6" max="6" width="22.36328125" style="105" customWidth="1"/>
    <col min="7" max="7" width="12.453125" style="105" customWidth="1"/>
    <col min="8" max="8" width="8.81640625" style="105"/>
    <col min="9" max="9" width="12.453125" style="43" customWidth="1"/>
    <col min="10" max="10" width="13.81640625" style="43" customWidth="1"/>
    <col min="11" max="11" width="11.6328125" style="117" customWidth="1"/>
    <col min="12" max="12" width="8.81640625" style="117"/>
  </cols>
  <sheetData>
    <row r="1" spans="1:11" x14ac:dyDescent="0.35">
      <c r="A1" s="466" t="s">
        <v>727</v>
      </c>
      <c r="B1" s="115"/>
      <c r="C1" s="115"/>
      <c r="D1" s="115"/>
      <c r="E1" s="115"/>
      <c r="F1" s="115"/>
      <c r="K1" s="411"/>
    </row>
    <row r="2" spans="1:11" x14ac:dyDescent="0.35">
      <c r="A2" s="591" t="s">
        <v>0</v>
      </c>
      <c r="B2" s="591" t="s">
        <v>201</v>
      </c>
      <c r="C2" s="589" t="s">
        <v>438</v>
      </c>
      <c r="D2" s="591" t="s">
        <v>354</v>
      </c>
      <c r="E2" s="591"/>
      <c r="F2" s="591"/>
      <c r="G2" s="591"/>
      <c r="H2" s="591"/>
      <c r="I2" s="564" t="s">
        <v>198</v>
      </c>
    </row>
    <row r="3" spans="1:11" ht="15" customHeight="1" x14ac:dyDescent="0.35">
      <c r="A3" s="591"/>
      <c r="B3" s="591"/>
      <c r="C3" s="590"/>
      <c r="D3" s="591" t="s">
        <v>2</v>
      </c>
      <c r="E3" s="124" t="s">
        <v>3</v>
      </c>
      <c r="F3" s="124" t="s">
        <v>3</v>
      </c>
      <c r="G3" s="591" t="s">
        <v>214</v>
      </c>
      <c r="H3" s="591" t="s">
        <v>9</v>
      </c>
      <c r="I3" s="564"/>
    </row>
    <row r="4" spans="1:11" ht="14" customHeight="1" x14ac:dyDescent="0.35">
      <c r="A4" s="591"/>
      <c r="B4" s="591"/>
      <c r="C4" s="592"/>
      <c r="D4" s="591"/>
      <c r="E4" s="132" t="s">
        <v>202</v>
      </c>
      <c r="F4" s="132" t="s">
        <v>203</v>
      </c>
      <c r="G4" s="591"/>
      <c r="H4" s="591"/>
      <c r="I4" s="564"/>
    </row>
    <row r="5" spans="1:11" ht="15" customHeight="1" x14ac:dyDescent="0.35">
      <c r="A5" s="128" t="s">
        <v>314</v>
      </c>
      <c r="B5" s="565" t="s">
        <v>204</v>
      </c>
      <c r="C5" s="582" t="s">
        <v>645</v>
      </c>
      <c r="D5" s="25" t="s">
        <v>14</v>
      </c>
      <c r="E5" s="123" t="s">
        <v>29</v>
      </c>
      <c r="F5" s="123" t="s">
        <v>29</v>
      </c>
      <c r="G5" s="123" t="s">
        <v>29</v>
      </c>
      <c r="H5" s="123" t="s">
        <v>29</v>
      </c>
      <c r="I5" s="118"/>
      <c r="J5" s="217"/>
    </row>
    <row r="6" spans="1:11" ht="15" customHeight="1" x14ac:dyDescent="0.35">
      <c r="A6" s="128" t="s">
        <v>205</v>
      </c>
      <c r="B6" s="565"/>
      <c r="C6" s="583"/>
      <c r="D6" s="123" t="s">
        <v>14</v>
      </c>
      <c r="E6" s="123" t="s">
        <v>14</v>
      </c>
      <c r="F6" s="123" t="s">
        <v>14</v>
      </c>
      <c r="G6" s="123" t="s">
        <v>14</v>
      </c>
      <c r="H6" s="123" t="s">
        <v>29</v>
      </c>
      <c r="I6" s="118"/>
      <c r="J6" s="217"/>
    </row>
    <row r="7" spans="1:11" ht="15" customHeight="1" x14ac:dyDescent="0.35">
      <c r="A7" s="128" t="s">
        <v>16</v>
      </c>
      <c r="B7" s="565"/>
      <c r="C7" s="583"/>
      <c r="D7" s="123" t="s">
        <v>14</v>
      </c>
      <c r="E7" s="123" t="s">
        <v>14</v>
      </c>
      <c r="F7" s="123" t="s">
        <v>14</v>
      </c>
      <c r="G7" s="123" t="s">
        <v>29</v>
      </c>
      <c r="H7" s="123" t="s">
        <v>29</v>
      </c>
      <c r="I7" s="118"/>
      <c r="J7" s="217"/>
    </row>
    <row r="8" spans="1:11" ht="15" customHeight="1" x14ac:dyDescent="0.35">
      <c r="A8" s="128" t="s">
        <v>22</v>
      </c>
      <c r="B8" s="565"/>
      <c r="C8" s="583"/>
      <c r="D8" s="123" t="s">
        <v>29</v>
      </c>
      <c r="E8" s="123" t="s">
        <v>14</v>
      </c>
      <c r="F8" s="123" t="s">
        <v>29</v>
      </c>
      <c r="G8" s="123" t="s">
        <v>29</v>
      </c>
      <c r="H8" s="123" t="s">
        <v>206</v>
      </c>
      <c r="I8" s="118"/>
      <c r="J8" s="217"/>
    </row>
    <row r="9" spans="1:11" ht="15" customHeight="1" x14ac:dyDescent="0.35">
      <c r="A9" s="128" t="s">
        <v>207</v>
      </c>
      <c r="B9" s="565"/>
      <c r="C9" s="583"/>
      <c r="D9" s="123" t="s">
        <v>29</v>
      </c>
      <c r="E9" s="25" t="s">
        <v>206</v>
      </c>
      <c r="F9" s="123" t="s">
        <v>29</v>
      </c>
      <c r="G9" s="123" t="s">
        <v>29</v>
      </c>
      <c r="H9" s="123" t="s">
        <v>206</v>
      </c>
      <c r="I9" s="118"/>
      <c r="J9" s="217"/>
    </row>
    <row r="10" spans="1:11" ht="15" customHeight="1" x14ac:dyDescent="0.35">
      <c r="A10" s="128" t="s">
        <v>208</v>
      </c>
      <c r="B10" s="565"/>
      <c r="C10" s="583"/>
      <c r="D10" s="123" t="s">
        <v>14</v>
      </c>
      <c r="E10" s="123" t="s">
        <v>14</v>
      </c>
      <c r="F10" s="123" t="s">
        <v>14</v>
      </c>
      <c r="G10" s="123" t="s">
        <v>14</v>
      </c>
      <c r="H10" s="123" t="s">
        <v>29</v>
      </c>
      <c r="I10" s="118"/>
      <c r="J10" s="217"/>
    </row>
    <row r="11" spans="1:11" ht="26" customHeight="1" x14ac:dyDescent="0.35">
      <c r="A11" s="286" t="s">
        <v>524</v>
      </c>
      <c r="B11" s="565"/>
      <c r="C11" s="583"/>
      <c r="D11" s="284" t="s">
        <v>29</v>
      </c>
      <c r="E11" s="25" t="s">
        <v>206</v>
      </c>
      <c r="F11" s="284" t="s">
        <v>29</v>
      </c>
      <c r="G11" s="284" t="s">
        <v>29</v>
      </c>
      <c r="H11" s="284" t="s">
        <v>29</v>
      </c>
      <c r="I11" s="118"/>
      <c r="J11" s="217"/>
    </row>
    <row r="12" spans="1:11" ht="15" customHeight="1" x14ac:dyDescent="0.35">
      <c r="A12" s="119" t="s">
        <v>18</v>
      </c>
      <c r="B12" s="565"/>
      <c r="C12" s="584"/>
      <c r="D12" s="123" t="s">
        <v>29</v>
      </c>
      <c r="E12" s="123" t="s">
        <v>29</v>
      </c>
      <c r="F12" s="256" t="s">
        <v>14</v>
      </c>
      <c r="G12" s="123" t="s">
        <v>29</v>
      </c>
      <c r="H12" s="123" t="s">
        <v>29</v>
      </c>
      <c r="I12" s="118"/>
      <c r="J12" s="217"/>
    </row>
    <row r="13" spans="1:11" ht="15" customHeight="1" x14ac:dyDescent="0.35">
      <c r="A13" s="594" t="s">
        <v>772</v>
      </c>
      <c r="B13" s="595"/>
      <c r="C13" s="596"/>
      <c r="D13" s="244">
        <v>288</v>
      </c>
      <c r="E13" s="244">
        <v>312</v>
      </c>
      <c r="F13" s="244">
        <v>288</v>
      </c>
      <c r="G13" s="244">
        <v>144</v>
      </c>
      <c r="H13" s="244">
        <v>24</v>
      </c>
      <c r="I13" s="245">
        <f>SUM(D13:H13)</f>
        <v>1056</v>
      </c>
      <c r="J13" s="507"/>
    </row>
    <row r="14" spans="1:11" ht="15" customHeight="1" x14ac:dyDescent="0.35">
      <c r="A14" s="571" t="s">
        <v>196</v>
      </c>
      <c r="B14" s="593"/>
      <c r="C14" s="572"/>
      <c r="D14" s="543"/>
      <c r="E14" s="543"/>
      <c r="F14" s="543"/>
      <c r="G14" s="543"/>
      <c r="H14" s="543"/>
      <c r="I14" s="89"/>
      <c r="J14" s="217"/>
    </row>
    <row r="15" spans="1:11" ht="15" customHeight="1" x14ac:dyDescent="0.35">
      <c r="A15" s="576" t="s">
        <v>773</v>
      </c>
      <c r="B15" s="597"/>
      <c r="C15" s="577"/>
      <c r="D15" s="90">
        <f>D14*D13</f>
        <v>0</v>
      </c>
      <c r="E15" s="90">
        <f>E14*E13</f>
        <v>0</v>
      </c>
      <c r="F15" s="90">
        <f>F14*F13</f>
        <v>0</v>
      </c>
      <c r="G15" s="90">
        <f>G14*G13</f>
        <v>0</v>
      </c>
      <c r="H15" s="90">
        <f>H14*H13</f>
        <v>0</v>
      </c>
      <c r="I15" s="138">
        <f>SUM(D15:H15)</f>
        <v>0</v>
      </c>
      <c r="J15" s="217"/>
    </row>
    <row r="16" spans="1:11" ht="14.5" customHeight="1" x14ac:dyDescent="0.35">
      <c r="A16" s="591" t="s">
        <v>0</v>
      </c>
      <c r="B16" s="591" t="s">
        <v>201</v>
      </c>
      <c r="C16" s="589" t="s">
        <v>438</v>
      </c>
      <c r="D16" s="591" t="s">
        <v>358</v>
      </c>
      <c r="E16" s="591"/>
      <c r="F16" s="591"/>
      <c r="G16" s="591"/>
      <c r="H16" s="591"/>
      <c r="I16" s="564" t="s">
        <v>198</v>
      </c>
    </row>
    <row r="17" spans="1:10" ht="15" x14ac:dyDescent="0.35">
      <c r="A17" s="591"/>
      <c r="B17" s="591"/>
      <c r="C17" s="590"/>
      <c r="D17" s="591" t="s">
        <v>2</v>
      </c>
      <c r="E17" s="124" t="s">
        <v>3</v>
      </c>
      <c r="F17" s="124" t="s">
        <v>3</v>
      </c>
      <c r="G17" s="591" t="s">
        <v>214</v>
      </c>
      <c r="H17" s="591" t="s">
        <v>9</v>
      </c>
      <c r="I17" s="564"/>
    </row>
    <row r="18" spans="1:10" ht="20" customHeight="1" x14ac:dyDescent="0.35">
      <c r="A18" s="591"/>
      <c r="B18" s="591"/>
      <c r="C18" s="592"/>
      <c r="D18" s="591"/>
      <c r="E18" s="132" t="s">
        <v>202</v>
      </c>
      <c r="F18" s="132" t="s">
        <v>203</v>
      </c>
      <c r="G18" s="591"/>
      <c r="H18" s="591"/>
      <c r="I18" s="564"/>
    </row>
    <row r="19" spans="1:10" ht="15" customHeight="1" x14ac:dyDescent="0.35">
      <c r="A19" s="128" t="s">
        <v>314</v>
      </c>
      <c r="B19" s="565" t="s">
        <v>341</v>
      </c>
      <c r="C19" s="582" t="s">
        <v>645</v>
      </c>
      <c r="D19" s="25" t="s">
        <v>197</v>
      </c>
      <c r="E19" s="123" t="s">
        <v>29</v>
      </c>
      <c r="F19" s="123" t="s">
        <v>29</v>
      </c>
      <c r="G19" s="123" t="s">
        <v>29</v>
      </c>
      <c r="H19" s="123" t="s">
        <v>29</v>
      </c>
      <c r="I19" s="118"/>
    </row>
    <row r="20" spans="1:10" ht="15" customHeight="1" x14ac:dyDescent="0.35">
      <c r="A20" s="128" t="s">
        <v>205</v>
      </c>
      <c r="B20" s="565"/>
      <c r="C20" s="583"/>
      <c r="D20" s="123" t="s">
        <v>20</v>
      </c>
      <c r="E20" s="123" t="s">
        <v>20</v>
      </c>
      <c r="F20" s="123" t="s">
        <v>20</v>
      </c>
      <c r="G20" s="123" t="s">
        <v>20</v>
      </c>
      <c r="H20" s="123" t="s">
        <v>29</v>
      </c>
      <c r="I20" s="118"/>
    </row>
    <row r="21" spans="1:10" ht="15" customHeight="1" x14ac:dyDescent="0.35">
      <c r="A21" s="128" t="s">
        <v>16</v>
      </c>
      <c r="B21" s="565"/>
      <c r="C21" s="583"/>
      <c r="D21" s="123" t="s">
        <v>20</v>
      </c>
      <c r="E21" s="123" t="s">
        <v>20</v>
      </c>
      <c r="F21" s="123" t="s">
        <v>20</v>
      </c>
      <c r="G21" s="123" t="s">
        <v>29</v>
      </c>
      <c r="H21" s="123" t="s">
        <v>29</v>
      </c>
      <c r="I21" s="118"/>
      <c r="J21" s="139"/>
    </row>
    <row r="22" spans="1:10" ht="15" customHeight="1" x14ac:dyDescent="0.35">
      <c r="A22" s="128" t="s">
        <v>22</v>
      </c>
      <c r="B22" s="565"/>
      <c r="C22" s="583"/>
      <c r="D22" s="123" t="s">
        <v>29</v>
      </c>
      <c r="E22" s="123" t="s">
        <v>20</v>
      </c>
      <c r="F22" s="123" t="s">
        <v>29</v>
      </c>
      <c r="G22" s="123" t="s">
        <v>29</v>
      </c>
      <c r="H22" s="123" t="s">
        <v>20</v>
      </c>
      <c r="I22" s="118"/>
      <c r="J22" s="139"/>
    </row>
    <row r="23" spans="1:10" ht="15" customHeight="1" x14ac:dyDescent="0.35">
      <c r="A23" s="128" t="s">
        <v>207</v>
      </c>
      <c r="B23" s="565"/>
      <c r="C23" s="583"/>
      <c r="D23" s="123" t="s">
        <v>29</v>
      </c>
      <c r="E23" s="123" t="s">
        <v>20</v>
      </c>
      <c r="F23" s="123" t="s">
        <v>29</v>
      </c>
      <c r="G23" s="123" t="s">
        <v>29</v>
      </c>
      <c r="H23" s="123" t="s">
        <v>20</v>
      </c>
      <c r="I23" s="118"/>
      <c r="J23" s="139"/>
    </row>
    <row r="24" spans="1:10" ht="15" customHeight="1" x14ac:dyDescent="0.35">
      <c r="A24" s="128" t="s">
        <v>208</v>
      </c>
      <c r="B24" s="565"/>
      <c r="C24" s="583"/>
      <c r="D24" s="123" t="s">
        <v>20</v>
      </c>
      <c r="E24" s="123" t="s">
        <v>20</v>
      </c>
      <c r="F24" s="123" t="s">
        <v>20</v>
      </c>
      <c r="G24" s="123" t="s">
        <v>20</v>
      </c>
      <c r="H24" s="123" t="s">
        <v>29</v>
      </c>
      <c r="I24" s="118"/>
      <c r="J24" s="139"/>
    </row>
    <row r="25" spans="1:10" ht="26.5" customHeight="1" x14ac:dyDescent="0.35">
      <c r="A25" s="286" t="s">
        <v>524</v>
      </c>
      <c r="B25" s="565"/>
      <c r="C25" s="583"/>
      <c r="D25" s="284" t="s">
        <v>29</v>
      </c>
      <c r="E25" s="284" t="s">
        <v>20</v>
      </c>
      <c r="F25" s="284" t="s">
        <v>29</v>
      </c>
      <c r="G25" s="284" t="s">
        <v>29</v>
      </c>
      <c r="H25" s="284" t="s">
        <v>29</v>
      </c>
      <c r="I25" s="118"/>
      <c r="J25" s="139"/>
    </row>
    <row r="26" spans="1:10" ht="15" customHeight="1" x14ac:dyDescent="0.35">
      <c r="A26" s="119" t="s">
        <v>18</v>
      </c>
      <c r="B26" s="565"/>
      <c r="C26" s="584"/>
      <c r="D26" s="123" t="s">
        <v>29</v>
      </c>
      <c r="E26" s="123" t="s">
        <v>29</v>
      </c>
      <c r="F26" s="135" t="s">
        <v>20</v>
      </c>
      <c r="G26" s="123" t="s">
        <v>29</v>
      </c>
      <c r="H26" s="123" t="s">
        <v>29</v>
      </c>
      <c r="I26" s="118"/>
      <c r="J26" s="139"/>
    </row>
    <row r="27" spans="1:10" ht="15" customHeight="1" x14ac:dyDescent="0.35">
      <c r="A27" s="573" t="s">
        <v>774</v>
      </c>
      <c r="B27" s="598"/>
      <c r="C27" s="574"/>
      <c r="D27" s="399">
        <v>120</v>
      </c>
      <c r="E27" s="399">
        <v>300</v>
      </c>
      <c r="F27" s="399">
        <v>20</v>
      </c>
      <c r="G27" s="399">
        <v>135</v>
      </c>
      <c r="H27" s="399">
        <v>10</v>
      </c>
      <c r="I27" s="142">
        <f>SUM(D27:H27)</f>
        <v>585</v>
      </c>
      <c r="J27" s="139"/>
    </row>
    <row r="28" spans="1:10" ht="15" customHeight="1" x14ac:dyDescent="0.35">
      <c r="A28" s="571" t="s">
        <v>196</v>
      </c>
      <c r="B28" s="593"/>
      <c r="C28" s="572"/>
      <c r="D28" s="543"/>
      <c r="E28" s="543"/>
      <c r="F28" s="543"/>
      <c r="G28" s="543"/>
      <c r="H28" s="543"/>
      <c r="I28" s="141"/>
      <c r="J28" s="18"/>
    </row>
    <row r="29" spans="1:10" ht="18.5" customHeight="1" x14ac:dyDescent="0.35">
      <c r="A29" s="576" t="s">
        <v>782</v>
      </c>
      <c r="B29" s="597"/>
      <c r="C29" s="577"/>
      <c r="D29" s="90">
        <f>D28*D27</f>
        <v>0</v>
      </c>
      <c r="E29" s="90">
        <f>E28*E27</f>
        <v>0</v>
      </c>
      <c r="F29" s="90">
        <f>F28*F27</f>
        <v>0</v>
      </c>
      <c r="G29" s="90">
        <f>G28*G27</f>
        <v>0</v>
      </c>
      <c r="H29" s="90">
        <f>H28*H27</f>
        <v>0</v>
      </c>
      <c r="I29" s="143">
        <f>SUM(D29:H29)</f>
        <v>0</v>
      </c>
      <c r="J29" s="140"/>
    </row>
    <row r="30" spans="1:10" x14ac:dyDescent="0.35">
      <c r="A30" s="3" t="s">
        <v>811</v>
      </c>
    </row>
    <row r="31" spans="1:10" x14ac:dyDescent="0.35">
      <c r="A31" s="43" t="s">
        <v>597</v>
      </c>
      <c r="B31" s="43"/>
      <c r="C31" s="43"/>
      <c r="D31" s="43"/>
      <c r="E31" s="43"/>
      <c r="F31" s="43"/>
      <c r="G31" s="43"/>
      <c r="H31" s="43"/>
    </row>
    <row r="33" spans="4:8" x14ac:dyDescent="0.35">
      <c r="D33" s="393"/>
      <c r="E33" s="393"/>
      <c r="F33" s="393"/>
      <c r="G33" s="393"/>
      <c r="H33" s="393"/>
    </row>
    <row r="34" spans="4:8" x14ac:dyDescent="0.35">
      <c r="D34" s="393"/>
      <c r="E34" s="393"/>
      <c r="F34" s="393"/>
      <c r="G34" s="393"/>
      <c r="H34" s="393"/>
    </row>
    <row r="61" spans="2:8" x14ac:dyDescent="0.35">
      <c r="B61" s="43"/>
      <c r="C61" s="43"/>
      <c r="D61" s="43"/>
      <c r="E61" s="43"/>
      <c r="F61" s="43"/>
      <c r="G61" s="43"/>
      <c r="H61" s="43"/>
    </row>
    <row r="62" spans="2:8" x14ac:dyDescent="0.35">
      <c r="B62" s="43"/>
      <c r="C62" s="43"/>
      <c r="D62" s="43"/>
      <c r="E62" s="43"/>
      <c r="F62" s="43"/>
      <c r="G62" s="43"/>
      <c r="H62" s="43"/>
    </row>
    <row r="63" spans="2:8" x14ac:dyDescent="0.35">
      <c r="B63" s="43"/>
      <c r="C63" s="43"/>
      <c r="D63" s="43"/>
      <c r="E63" s="43"/>
      <c r="F63" s="43"/>
      <c r="G63" s="43"/>
      <c r="H63" s="43"/>
    </row>
    <row r="64" spans="2:8" x14ac:dyDescent="0.35">
      <c r="B64" s="43"/>
      <c r="C64" s="43"/>
      <c r="D64" s="43"/>
      <c r="E64" s="43"/>
      <c r="F64" s="43"/>
      <c r="G64" s="43"/>
      <c r="H64" s="43"/>
    </row>
  </sheetData>
  <mergeCells count="26">
    <mergeCell ref="A29:C29"/>
    <mergeCell ref="A27:C27"/>
    <mergeCell ref="A28:C28"/>
    <mergeCell ref="C19:C26"/>
    <mergeCell ref="A15:C15"/>
    <mergeCell ref="A14:C14"/>
    <mergeCell ref="A13:C13"/>
    <mergeCell ref="A16:A18"/>
    <mergeCell ref="B16:B18"/>
    <mergeCell ref="B19:B26"/>
    <mergeCell ref="I16:I18"/>
    <mergeCell ref="A2:A4"/>
    <mergeCell ref="B2:B4"/>
    <mergeCell ref="B5:B12"/>
    <mergeCell ref="D2:H2"/>
    <mergeCell ref="D3:D4"/>
    <mergeCell ref="G3:G4"/>
    <mergeCell ref="H3:H4"/>
    <mergeCell ref="I2:I4"/>
    <mergeCell ref="D16:H16"/>
    <mergeCell ref="D17:D18"/>
    <mergeCell ref="G17:G18"/>
    <mergeCell ref="H17:H18"/>
    <mergeCell ref="C2:C4"/>
    <mergeCell ref="C16:C18"/>
    <mergeCell ref="C5:C12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9"/>
  <sheetViews>
    <sheetView zoomScale="80" zoomScaleNormal="80" workbookViewId="0">
      <selection activeCell="G37" sqref="G37"/>
    </sheetView>
  </sheetViews>
  <sheetFormatPr defaultRowHeight="14.5" x14ac:dyDescent="0.35"/>
  <cols>
    <col min="1" max="1" width="28.81640625" style="144" customWidth="1"/>
    <col min="2" max="2" width="58.36328125" style="144" customWidth="1"/>
    <col min="3" max="3" width="9.1796875" style="144" bestFit="1" customWidth="1"/>
    <col min="4" max="4" width="9.81640625" style="144" bestFit="1" customWidth="1"/>
    <col min="5" max="6" width="9.1796875" style="144" bestFit="1" customWidth="1"/>
    <col min="7" max="7" width="10" style="145" bestFit="1" customWidth="1"/>
    <col min="8" max="8" width="10" style="144" bestFit="1" customWidth="1"/>
    <col min="9" max="20" width="8.81640625" style="144"/>
  </cols>
  <sheetData>
    <row r="1" spans="1:8" x14ac:dyDescent="0.35">
      <c r="A1" s="3" t="s">
        <v>575</v>
      </c>
      <c r="B1" s="3"/>
    </row>
    <row r="2" spans="1:8" x14ac:dyDescent="0.35">
      <c r="A2" s="563" t="s">
        <v>0</v>
      </c>
      <c r="B2" s="589" t="s">
        <v>438</v>
      </c>
      <c r="C2" s="600" t="s">
        <v>354</v>
      </c>
      <c r="D2" s="601"/>
      <c r="E2" s="601"/>
      <c r="F2" s="602"/>
      <c r="G2" s="606" t="s">
        <v>198</v>
      </c>
      <c r="H2" s="153"/>
    </row>
    <row r="3" spans="1:8" ht="23.5" customHeight="1" x14ac:dyDescent="0.35">
      <c r="A3" s="563"/>
      <c r="B3" s="590"/>
      <c r="C3" s="603"/>
      <c r="D3" s="604"/>
      <c r="E3" s="604"/>
      <c r="F3" s="605"/>
      <c r="G3" s="606"/>
      <c r="H3" s="153"/>
    </row>
    <row r="4" spans="1:8" ht="15" x14ac:dyDescent="0.35">
      <c r="A4" s="563"/>
      <c r="B4" s="592"/>
      <c r="C4" s="122" t="s">
        <v>31</v>
      </c>
      <c r="D4" s="122" t="s">
        <v>4</v>
      </c>
      <c r="E4" s="122" t="s">
        <v>6</v>
      </c>
      <c r="F4" s="122" t="s">
        <v>210</v>
      </c>
      <c r="G4" s="606"/>
      <c r="H4" s="153"/>
    </row>
    <row r="5" spans="1:8" ht="17.149999999999999" customHeight="1" x14ac:dyDescent="0.35">
      <c r="A5" s="607" t="s">
        <v>33</v>
      </c>
      <c r="B5" s="608"/>
      <c r="C5" s="608"/>
      <c r="D5" s="608"/>
      <c r="E5" s="608"/>
      <c r="F5" s="608"/>
      <c r="G5" s="609"/>
      <c r="H5" s="153"/>
    </row>
    <row r="6" spans="1:8" ht="27" customHeight="1" x14ac:dyDescent="0.35">
      <c r="A6" s="136" t="s">
        <v>32</v>
      </c>
      <c r="B6" s="193" t="s">
        <v>454</v>
      </c>
      <c r="C6" s="87" t="s">
        <v>15</v>
      </c>
      <c r="D6" s="87" t="s">
        <v>14</v>
      </c>
      <c r="E6" s="87" t="s">
        <v>14</v>
      </c>
      <c r="F6" s="87" t="s">
        <v>15</v>
      </c>
      <c r="G6" s="154"/>
      <c r="H6" s="153"/>
    </row>
    <row r="7" spans="1:8" ht="15.5" customHeight="1" x14ac:dyDescent="0.35">
      <c r="A7" s="573" t="s">
        <v>772</v>
      </c>
      <c r="B7" s="574"/>
      <c r="C7" s="88">
        <v>52</v>
      </c>
      <c r="D7" s="88">
        <v>12</v>
      </c>
      <c r="E7" s="88">
        <v>12</v>
      </c>
      <c r="F7" s="88">
        <v>52</v>
      </c>
      <c r="G7" s="155">
        <f>SUM(C7:F7)</f>
        <v>128</v>
      </c>
      <c r="H7" s="153"/>
    </row>
    <row r="8" spans="1:8" ht="15.5" customHeight="1" x14ac:dyDescent="0.35">
      <c r="A8" s="571" t="s">
        <v>196</v>
      </c>
      <c r="B8" s="572"/>
      <c r="C8" s="544"/>
      <c r="D8" s="544"/>
      <c r="E8" s="544"/>
      <c r="F8" s="544"/>
      <c r="G8" s="156"/>
      <c r="H8" s="153"/>
    </row>
    <row r="9" spans="1:8" ht="15.5" customHeight="1" x14ac:dyDescent="0.35">
      <c r="A9" s="576" t="s">
        <v>778</v>
      </c>
      <c r="B9" s="577"/>
      <c r="C9" s="91">
        <f>C8*C7</f>
        <v>0</v>
      </c>
      <c r="D9" s="91">
        <f>D8*D7</f>
        <v>0</v>
      </c>
      <c r="E9" s="91">
        <f>E8*E7</f>
        <v>0</v>
      </c>
      <c r="F9" s="91">
        <f>F8*F7</f>
        <v>0</v>
      </c>
      <c r="G9" s="157">
        <f>SUM(C9:F9)</f>
        <v>0</v>
      </c>
      <c r="H9" s="153"/>
    </row>
    <row r="10" spans="1:8" ht="18" customHeight="1" x14ac:dyDescent="0.35">
      <c r="A10" s="607" t="s">
        <v>686</v>
      </c>
      <c r="B10" s="608"/>
      <c r="C10" s="608"/>
      <c r="D10" s="608"/>
      <c r="E10" s="608"/>
      <c r="F10" s="608"/>
      <c r="G10" s="609"/>
      <c r="H10" s="153"/>
    </row>
    <row r="11" spans="1:8" ht="29.5" customHeight="1" x14ac:dyDescent="0.35">
      <c r="A11" s="133" t="s">
        <v>32</v>
      </c>
      <c r="B11" s="257" t="s">
        <v>454</v>
      </c>
      <c r="C11" s="123" t="s">
        <v>20</v>
      </c>
      <c r="D11" s="123" t="s">
        <v>20</v>
      </c>
      <c r="E11" s="123" t="s">
        <v>20</v>
      </c>
      <c r="F11" s="123" t="s">
        <v>20</v>
      </c>
      <c r="G11" s="154"/>
      <c r="H11" s="153"/>
    </row>
    <row r="12" spans="1:8" ht="15" customHeight="1" x14ac:dyDescent="0.35">
      <c r="A12" s="573" t="s">
        <v>779</v>
      </c>
      <c r="B12" s="574"/>
      <c r="C12" s="401">
        <v>2</v>
      </c>
      <c r="D12" s="401">
        <v>2</v>
      </c>
      <c r="E12" s="401">
        <v>2</v>
      </c>
      <c r="F12" s="401">
        <v>2</v>
      </c>
      <c r="G12" s="155">
        <f>SUM(C12:F12)</f>
        <v>8</v>
      </c>
      <c r="H12" s="153"/>
    </row>
    <row r="13" spans="1:8" ht="15" customHeight="1" x14ac:dyDescent="0.35">
      <c r="A13" s="571" t="s">
        <v>196</v>
      </c>
      <c r="B13" s="572"/>
      <c r="C13" s="544"/>
      <c r="D13" s="544"/>
      <c r="E13" s="544"/>
      <c r="F13" s="544"/>
      <c r="G13" s="156"/>
      <c r="H13" s="153"/>
    </row>
    <row r="14" spans="1:8" ht="15" customHeight="1" x14ac:dyDescent="0.35">
      <c r="A14" s="576" t="s">
        <v>780</v>
      </c>
      <c r="B14" s="577"/>
      <c r="C14" s="114">
        <f>C13*C12</f>
        <v>0</v>
      </c>
      <c r="D14" s="114">
        <f>D13*D12</f>
        <v>0</v>
      </c>
      <c r="E14" s="114">
        <f>E13*E12</f>
        <v>0</v>
      </c>
      <c r="F14" s="114">
        <f>F13*F12</f>
        <v>0</v>
      </c>
      <c r="G14" s="157">
        <f>SUM(C14:F14)</f>
        <v>0</v>
      </c>
      <c r="H14" s="153"/>
    </row>
    <row r="15" spans="1:8" ht="18.5" customHeight="1" x14ac:dyDescent="0.35">
      <c r="A15" s="599" t="s">
        <v>810</v>
      </c>
      <c r="B15" s="599"/>
      <c r="C15" s="599"/>
      <c r="D15" s="599"/>
      <c r="E15" s="599"/>
      <c r="F15" s="599"/>
      <c r="G15" s="599"/>
      <c r="H15" s="599"/>
    </row>
    <row r="17" spans="2:7" x14ac:dyDescent="0.35">
      <c r="B17" s="121"/>
      <c r="C17" s="500"/>
      <c r="D17" s="500"/>
      <c r="E17" s="500"/>
      <c r="F17" s="500"/>
      <c r="G17" s="105"/>
    </row>
    <row r="18" spans="2:7" x14ac:dyDescent="0.35">
      <c r="B18" s="121"/>
      <c r="C18" s="500"/>
      <c r="D18" s="500"/>
      <c r="E18" s="500"/>
      <c r="F18" s="500"/>
      <c r="G18" s="105"/>
    </row>
    <row r="19" spans="2:7" x14ac:dyDescent="0.35">
      <c r="B19" s="121"/>
      <c r="C19" s="121"/>
      <c r="D19" s="121"/>
      <c r="E19" s="121"/>
      <c r="F19" s="121"/>
      <c r="G19" s="105"/>
    </row>
  </sheetData>
  <mergeCells count="13">
    <mergeCell ref="A15:H15"/>
    <mergeCell ref="C2:F3"/>
    <mergeCell ref="A2:A4"/>
    <mergeCell ref="G2:G4"/>
    <mergeCell ref="A5:G5"/>
    <mergeCell ref="A10:G10"/>
    <mergeCell ref="B2:B4"/>
    <mergeCell ref="A7:B7"/>
    <mergeCell ref="A8:B8"/>
    <mergeCell ref="A9:B9"/>
    <mergeCell ref="A12:B12"/>
    <mergeCell ref="A13:B13"/>
    <mergeCell ref="A14:B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"/>
  <sheetViews>
    <sheetView zoomScale="80" zoomScaleNormal="80" workbookViewId="0">
      <selection activeCell="G38" sqref="G38"/>
    </sheetView>
  </sheetViews>
  <sheetFormatPr defaultRowHeight="14.5" x14ac:dyDescent="0.35"/>
  <cols>
    <col min="1" max="2" width="31.1796875" customWidth="1"/>
    <col min="4" max="4" width="9" bestFit="1" customWidth="1"/>
    <col min="9" max="9" width="10" bestFit="1" customWidth="1"/>
    <col min="12" max="12" width="8.81640625" bestFit="1" customWidth="1"/>
    <col min="14" max="14" width="10.81640625" customWidth="1"/>
  </cols>
  <sheetData>
    <row r="1" spans="1:17" x14ac:dyDescent="0.35">
      <c r="A1" s="36" t="s">
        <v>574</v>
      </c>
      <c r="B1" s="36"/>
      <c r="C1" s="203"/>
      <c r="D1" s="203"/>
      <c r="E1" s="203"/>
      <c r="F1" s="203"/>
      <c r="G1" s="158"/>
      <c r="H1" s="159"/>
      <c r="I1" s="159"/>
      <c r="J1" s="159"/>
      <c r="K1" s="159"/>
      <c r="L1" s="159"/>
      <c r="M1" s="159"/>
      <c r="N1" s="144"/>
      <c r="O1" s="144"/>
      <c r="P1" s="144"/>
      <c r="Q1" s="144"/>
    </row>
    <row r="2" spans="1:17" ht="20" customHeight="1" x14ac:dyDescent="0.35">
      <c r="A2" s="563" t="s">
        <v>0</v>
      </c>
      <c r="B2" s="589" t="s">
        <v>438</v>
      </c>
      <c r="C2" s="563" t="s">
        <v>354</v>
      </c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606" t="s">
        <v>198</v>
      </c>
      <c r="O2" s="144"/>
      <c r="P2" s="144"/>
      <c r="Q2" s="144"/>
    </row>
    <row r="3" spans="1:17" ht="15" x14ac:dyDescent="0.35">
      <c r="A3" s="563"/>
      <c r="B3" s="592"/>
      <c r="C3" s="189" t="s">
        <v>2</v>
      </c>
      <c r="D3" s="189" t="s">
        <v>34</v>
      </c>
      <c r="E3" s="189" t="s">
        <v>35</v>
      </c>
      <c r="F3" s="189" t="s">
        <v>8</v>
      </c>
      <c r="G3" s="189" t="s">
        <v>36</v>
      </c>
      <c r="H3" s="189" t="s">
        <v>4</v>
      </c>
      <c r="I3" s="28" t="s">
        <v>210</v>
      </c>
      <c r="J3" s="189" t="s">
        <v>333</v>
      </c>
      <c r="K3" s="189" t="s">
        <v>209</v>
      </c>
      <c r="L3" s="189" t="s">
        <v>9</v>
      </c>
      <c r="M3" s="189" t="s">
        <v>276</v>
      </c>
      <c r="N3" s="606"/>
      <c r="O3" s="144"/>
      <c r="P3" s="144"/>
      <c r="Q3" s="144"/>
    </row>
    <row r="4" spans="1:17" x14ac:dyDescent="0.35">
      <c r="A4" s="578" t="s">
        <v>33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80"/>
      <c r="O4" s="144"/>
      <c r="P4" s="144"/>
    </row>
    <row r="5" spans="1:17" ht="14" customHeight="1" x14ac:dyDescent="0.35">
      <c r="A5" s="193" t="s">
        <v>37</v>
      </c>
      <c r="B5" s="582" t="s">
        <v>468</v>
      </c>
      <c r="C5" s="87" t="s">
        <v>29</v>
      </c>
      <c r="D5" s="87" t="s">
        <v>15</v>
      </c>
      <c r="E5" s="87" t="s">
        <v>15</v>
      </c>
      <c r="F5" s="87" t="s">
        <v>15</v>
      </c>
      <c r="G5" s="87" t="s">
        <v>15</v>
      </c>
      <c r="H5" s="87" t="s">
        <v>15</v>
      </c>
      <c r="I5" s="87" t="s">
        <v>15</v>
      </c>
      <c r="J5" s="87" t="s">
        <v>15</v>
      </c>
      <c r="K5" s="87" t="s">
        <v>29</v>
      </c>
      <c r="L5" s="87" t="s">
        <v>29</v>
      </c>
      <c r="M5" s="87" t="s">
        <v>29</v>
      </c>
      <c r="N5" s="146"/>
      <c r="O5" s="144"/>
      <c r="P5" s="144"/>
      <c r="Q5" s="144"/>
    </row>
    <row r="6" spans="1:17" ht="14" customHeight="1" x14ac:dyDescent="0.35">
      <c r="A6" s="193" t="s">
        <v>32</v>
      </c>
      <c r="B6" s="583"/>
      <c r="C6" s="87" t="s">
        <v>29</v>
      </c>
      <c r="D6" s="87" t="s">
        <v>15</v>
      </c>
      <c r="E6" s="87" t="s">
        <v>15</v>
      </c>
      <c r="F6" s="87" t="s">
        <v>15</v>
      </c>
      <c r="G6" s="87" t="s">
        <v>15</v>
      </c>
      <c r="H6" s="87" t="s">
        <v>15</v>
      </c>
      <c r="I6" s="87" t="s">
        <v>15</v>
      </c>
      <c r="J6" s="87" t="s">
        <v>38</v>
      </c>
      <c r="K6" s="87" t="s">
        <v>29</v>
      </c>
      <c r="L6" s="87" t="s">
        <v>29</v>
      </c>
      <c r="M6" s="87" t="s">
        <v>15</v>
      </c>
      <c r="N6" s="146"/>
      <c r="O6" s="144"/>
      <c r="P6" s="144"/>
      <c r="Q6" s="144"/>
    </row>
    <row r="7" spans="1:17" ht="14" customHeight="1" x14ac:dyDescent="0.35">
      <c r="A7" s="193" t="s">
        <v>39</v>
      </c>
      <c r="B7" s="583"/>
      <c r="C7" s="87" t="s">
        <v>15</v>
      </c>
      <c r="D7" s="87" t="s">
        <v>15</v>
      </c>
      <c r="E7" s="87" t="s">
        <v>15</v>
      </c>
      <c r="F7" s="87" t="s">
        <v>15</v>
      </c>
      <c r="G7" s="87" t="s">
        <v>15</v>
      </c>
      <c r="H7" s="87" t="s">
        <v>15</v>
      </c>
      <c r="I7" s="87" t="s">
        <v>15</v>
      </c>
      <c r="J7" s="87" t="s">
        <v>15</v>
      </c>
      <c r="K7" s="87" t="s">
        <v>29</v>
      </c>
      <c r="L7" s="87" t="s">
        <v>29</v>
      </c>
      <c r="M7" s="87" t="s">
        <v>15</v>
      </c>
      <c r="N7" s="146"/>
      <c r="O7" s="144"/>
      <c r="P7" s="144"/>
      <c r="Q7" s="144"/>
    </row>
    <row r="8" spans="1:17" ht="14" customHeight="1" x14ac:dyDescent="0.35">
      <c r="A8" s="193" t="s">
        <v>40</v>
      </c>
      <c r="B8" s="583"/>
      <c r="C8" s="87" t="s">
        <v>29</v>
      </c>
      <c r="D8" s="87" t="s">
        <v>15</v>
      </c>
      <c r="E8" s="87" t="s">
        <v>29</v>
      </c>
      <c r="F8" s="87" t="s">
        <v>29</v>
      </c>
      <c r="G8" s="87" t="s">
        <v>38</v>
      </c>
      <c r="H8" s="87" t="s">
        <v>29</v>
      </c>
      <c r="I8" s="87" t="s">
        <v>38</v>
      </c>
      <c r="J8" s="87" t="s">
        <v>29</v>
      </c>
      <c r="K8" s="87" t="s">
        <v>29</v>
      </c>
      <c r="L8" s="87" t="s">
        <v>29</v>
      </c>
      <c r="M8" s="87" t="s">
        <v>29</v>
      </c>
      <c r="N8" s="146"/>
      <c r="O8" s="144"/>
      <c r="P8" s="144"/>
      <c r="Q8" s="144"/>
    </row>
    <row r="9" spans="1:17" ht="14" customHeight="1" x14ac:dyDescent="0.35">
      <c r="A9" s="193" t="s">
        <v>41</v>
      </c>
      <c r="B9" s="583"/>
      <c r="C9" s="87" t="s">
        <v>29</v>
      </c>
      <c r="D9" s="87" t="s">
        <v>29</v>
      </c>
      <c r="E9" s="87" t="s">
        <v>29</v>
      </c>
      <c r="F9" s="87" t="s">
        <v>29</v>
      </c>
      <c r="G9" s="87" t="s">
        <v>29</v>
      </c>
      <c r="H9" s="87" t="s">
        <v>13</v>
      </c>
      <c r="I9" s="87" t="s">
        <v>13</v>
      </c>
      <c r="J9" s="87" t="s">
        <v>29</v>
      </c>
      <c r="K9" s="87" t="s">
        <v>13</v>
      </c>
      <c r="L9" s="87" t="s">
        <v>13</v>
      </c>
      <c r="M9" s="87" t="s">
        <v>29</v>
      </c>
      <c r="N9" s="146"/>
      <c r="O9" s="144"/>
      <c r="P9" s="144"/>
      <c r="Q9" s="144"/>
    </row>
    <row r="10" spans="1:17" ht="14" customHeight="1" x14ac:dyDescent="0.35">
      <c r="A10" s="193" t="s">
        <v>42</v>
      </c>
      <c r="B10" s="583"/>
      <c r="C10" s="87" t="s">
        <v>29</v>
      </c>
      <c r="D10" s="87" t="s">
        <v>29</v>
      </c>
      <c r="E10" s="87" t="s">
        <v>29</v>
      </c>
      <c r="F10" s="87" t="s">
        <v>29</v>
      </c>
      <c r="G10" s="87" t="s">
        <v>29</v>
      </c>
      <c r="H10" s="87" t="s">
        <v>13</v>
      </c>
      <c r="I10" s="87" t="s">
        <v>13</v>
      </c>
      <c r="J10" s="87" t="s">
        <v>29</v>
      </c>
      <c r="K10" s="87" t="s">
        <v>13</v>
      </c>
      <c r="L10" s="87" t="s">
        <v>13</v>
      </c>
      <c r="M10" s="87" t="s">
        <v>29</v>
      </c>
      <c r="N10" s="146"/>
      <c r="O10" s="144"/>
      <c r="P10" s="144"/>
      <c r="Q10" s="144"/>
    </row>
    <row r="11" spans="1:17" ht="14" customHeight="1" x14ac:dyDescent="0.35">
      <c r="A11" s="193" t="s">
        <v>43</v>
      </c>
      <c r="B11" s="583"/>
      <c r="C11" s="87" t="s">
        <v>29</v>
      </c>
      <c r="D11" s="87" t="s">
        <v>29</v>
      </c>
      <c r="E11" s="87" t="s">
        <v>29</v>
      </c>
      <c r="F11" s="87" t="s">
        <v>29</v>
      </c>
      <c r="G11" s="87" t="s">
        <v>29</v>
      </c>
      <c r="H11" s="87" t="s">
        <v>13</v>
      </c>
      <c r="I11" s="87" t="s">
        <v>13</v>
      </c>
      <c r="J11" s="87" t="s">
        <v>29</v>
      </c>
      <c r="K11" s="87" t="s">
        <v>13</v>
      </c>
      <c r="L11" s="87" t="s">
        <v>13</v>
      </c>
      <c r="M11" s="87" t="s">
        <v>29</v>
      </c>
      <c r="N11" s="146"/>
      <c r="O11" s="144"/>
      <c r="P11" s="144"/>
      <c r="Q11" s="144"/>
    </row>
    <row r="12" spans="1:17" ht="14" customHeight="1" x14ac:dyDescent="0.35">
      <c r="A12" s="193" t="s">
        <v>44</v>
      </c>
      <c r="B12" s="584"/>
      <c r="C12" s="87" t="s">
        <v>29</v>
      </c>
      <c r="D12" s="87" t="s">
        <v>29</v>
      </c>
      <c r="E12" s="87" t="s">
        <v>29</v>
      </c>
      <c r="F12" s="87" t="s">
        <v>29</v>
      </c>
      <c r="G12" s="87" t="s">
        <v>29</v>
      </c>
      <c r="H12" s="87" t="s">
        <v>13</v>
      </c>
      <c r="I12" s="87" t="s">
        <v>13</v>
      </c>
      <c r="J12" s="87" t="s">
        <v>29</v>
      </c>
      <c r="K12" s="87" t="s">
        <v>13</v>
      </c>
      <c r="L12" s="87" t="s">
        <v>13</v>
      </c>
      <c r="M12" s="87" t="s">
        <v>29</v>
      </c>
      <c r="N12" s="146"/>
      <c r="O12" s="144"/>
      <c r="P12" s="144"/>
      <c r="Q12" s="144"/>
    </row>
    <row r="13" spans="1:17" ht="14" customHeight="1" x14ac:dyDescent="0.35">
      <c r="A13" s="573" t="s">
        <v>772</v>
      </c>
      <c r="B13" s="574"/>
      <c r="C13" s="88">
        <v>52</v>
      </c>
      <c r="D13" s="88">
        <v>208</v>
      </c>
      <c r="E13" s="88">
        <v>156</v>
      </c>
      <c r="F13" s="88">
        <v>156</v>
      </c>
      <c r="G13" s="88">
        <v>521</v>
      </c>
      <c r="H13" s="88">
        <v>260</v>
      </c>
      <c r="I13" s="88">
        <v>625</v>
      </c>
      <c r="J13" s="88">
        <v>469</v>
      </c>
      <c r="K13" s="88">
        <v>104</v>
      </c>
      <c r="L13" s="88">
        <v>104</v>
      </c>
      <c r="M13" s="88">
        <v>104</v>
      </c>
      <c r="N13" s="188">
        <f>SUM(C13:M13)</f>
        <v>2759</v>
      </c>
      <c r="O13" s="361"/>
      <c r="P13" s="144"/>
      <c r="Q13" s="144"/>
    </row>
    <row r="14" spans="1:17" ht="14" customHeight="1" x14ac:dyDescent="0.35">
      <c r="A14" s="571" t="s">
        <v>196</v>
      </c>
      <c r="B14" s="572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150"/>
      <c r="O14" s="144"/>
      <c r="P14" s="144"/>
      <c r="Q14" s="144"/>
    </row>
    <row r="15" spans="1:17" ht="14" customHeight="1" x14ac:dyDescent="0.35">
      <c r="A15" s="576" t="s">
        <v>781</v>
      </c>
      <c r="B15" s="577"/>
      <c r="C15" s="114">
        <f t="shared" ref="C15:K15" si="0">C14*C13</f>
        <v>0</v>
      </c>
      <c r="D15" s="114">
        <f t="shared" si="0"/>
        <v>0</v>
      </c>
      <c r="E15" s="114">
        <f t="shared" si="0"/>
        <v>0</v>
      </c>
      <c r="F15" s="114">
        <f t="shared" si="0"/>
        <v>0</v>
      </c>
      <c r="G15" s="114">
        <f t="shared" si="0"/>
        <v>0</v>
      </c>
      <c r="H15" s="114">
        <f t="shared" si="0"/>
        <v>0</v>
      </c>
      <c r="I15" s="114">
        <f t="shared" si="0"/>
        <v>0</v>
      </c>
      <c r="J15" s="114">
        <f t="shared" si="0"/>
        <v>0</v>
      </c>
      <c r="K15" s="114">
        <f t="shared" si="0"/>
        <v>0</v>
      </c>
      <c r="L15" s="114">
        <f>L14*L13</f>
        <v>0</v>
      </c>
      <c r="M15" s="114">
        <f>M14*M13</f>
        <v>0</v>
      </c>
      <c r="N15" s="138">
        <f>SUM(C15:M15)</f>
        <v>0</v>
      </c>
      <c r="O15" s="144"/>
      <c r="P15" s="144"/>
      <c r="Q15" s="144"/>
    </row>
    <row r="16" spans="1:17" ht="15" customHeight="1" x14ac:dyDescent="0.35">
      <c r="A16" s="578" t="s">
        <v>686</v>
      </c>
      <c r="B16" s="579"/>
      <c r="C16" s="579"/>
      <c r="D16" s="579"/>
      <c r="E16" s="579"/>
      <c r="F16" s="579"/>
      <c r="G16" s="579"/>
      <c r="H16" s="579"/>
      <c r="I16" s="579"/>
      <c r="J16" s="579"/>
      <c r="K16" s="579"/>
      <c r="L16" s="579"/>
      <c r="M16" s="579"/>
      <c r="N16" s="580"/>
      <c r="O16" s="144"/>
      <c r="P16" s="144"/>
      <c r="Q16" s="144"/>
    </row>
    <row r="17" spans="1:17" ht="14" customHeight="1" x14ac:dyDescent="0.35">
      <c r="A17" s="200" t="s">
        <v>37</v>
      </c>
      <c r="B17" s="582" t="s">
        <v>468</v>
      </c>
      <c r="C17" s="191" t="s">
        <v>29</v>
      </c>
      <c r="D17" s="191" t="s">
        <v>197</v>
      </c>
      <c r="E17" s="191" t="s">
        <v>29</v>
      </c>
      <c r="F17" s="191" t="s">
        <v>29</v>
      </c>
      <c r="G17" s="191" t="s">
        <v>29</v>
      </c>
      <c r="H17" s="191" t="s">
        <v>29</v>
      </c>
      <c r="I17" s="191" t="s">
        <v>197</v>
      </c>
      <c r="J17" s="191" t="s">
        <v>29</v>
      </c>
      <c r="K17" s="191" t="s">
        <v>29</v>
      </c>
      <c r="L17" s="191" t="s">
        <v>29</v>
      </c>
      <c r="M17" s="191" t="s">
        <v>29</v>
      </c>
      <c r="N17" s="146"/>
      <c r="O17" s="144"/>
      <c r="P17" s="144"/>
      <c r="Q17" s="144"/>
    </row>
    <row r="18" spans="1:17" ht="14" customHeight="1" x14ac:dyDescent="0.35">
      <c r="A18" s="200" t="s">
        <v>32</v>
      </c>
      <c r="B18" s="583"/>
      <c r="C18" s="191" t="s">
        <v>29</v>
      </c>
      <c r="D18" s="191" t="s">
        <v>20</v>
      </c>
      <c r="E18" s="191" t="s">
        <v>29</v>
      </c>
      <c r="F18" s="191" t="s">
        <v>29</v>
      </c>
      <c r="G18" s="191" t="s">
        <v>29</v>
      </c>
      <c r="H18" s="191" t="s">
        <v>29</v>
      </c>
      <c r="I18" s="191" t="s">
        <v>20</v>
      </c>
      <c r="J18" s="191" t="s">
        <v>29</v>
      </c>
      <c r="K18" s="191" t="s">
        <v>29</v>
      </c>
      <c r="L18" s="191" t="s">
        <v>29</v>
      </c>
      <c r="M18" s="191" t="s">
        <v>29</v>
      </c>
      <c r="N18" s="146"/>
      <c r="O18" s="144"/>
      <c r="P18" s="144"/>
      <c r="Q18" s="144"/>
    </row>
    <row r="19" spans="1:17" ht="14" customHeight="1" x14ac:dyDescent="0.35">
      <c r="A19" s="200" t="s">
        <v>39</v>
      </c>
      <c r="B19" s="583"/>
      <c r="C19" s="191" t="s">
        <v>29</v>
      </c>
      <c r="D19" s="191" t="s">
        <v>20</v>
      </c>
      <c r="E19" s="191" t="s">
        <v>29</v>
      </c>
      <c r="F19" s="191" t="s">
        <v>29</v>
      </c>
      <c r="G19" s="191" t="s">
        <v>29</v>
      </c>
      <c r="H19" s="191" t="s">
        <v>29</v>
      </c>
      <c r="I19" s="191" t="s">
        <v>20</v>
      </c>
      <c r="J19" s="191" t="s">
        <v>29</v>
      </c>
      <c r="K19" s="191" t="s">
        <v>29</v>
      </c>
      <c r="L19" s="191" t="s">
        <v>29</v>
      </c>
      <c r="M19" s="191" t="s">
        <v>29</v>
      </c>
      <c r="N19" s="146"/>
      <c r="O19" s="144"/>
      <c r="P19" s="144"/>
      <c r="Q19" s="144"/>
    </row>
    <row r="20" spans="1:17" ht="27" customHeight="1" x14ac:dyDescent="0.35">
      <c r="A20" s="200" t="s">
        <v>45</v>
      </c>
      <c r="B20" s="583"/>
      <c r="C20" s="191" t="s">
        <v>29</v>
      </c>
      <c r="D20" s="191" t="s">
        <v>20</v>
      </c>
      <c r="E20" s="191" t="s">
        <v>29</v>
      </c>
      <c r="F20" s="191" t="s">
        <v>29</v>
      </c>
      <c r="G20" s="191" t="s">
        <v>29</v>
      </c>
      <c r="H20" s="191" t="s">
        <v>29</v>
      </c>
      <c r="I20" s="191" t="s">
        <v>20</v>
      </c>
      <c r="J20" s="191" t="s">
        <v>29</v>
      </c>
      <c r="K20" s="191" t="s">
        <v>29</v>
      </c>
      <c r="L20" s="191" t="s">
        <v>29</v>
      </c>
      <c r="M20" s="191" t="s">
        <v>29</v>
      </c>
      <c r="N20" s="146"/>
      <c r="O20" s="144"/>
      <c r="P20" s="144"/>
      <c r="Q20" s="144"/>
    </row>
    <row r="21" spans="1:17" ht="14" customHeight="1" x14ac:dyDescent="0.35">
      <c r="A21" s="200" t="s">
        <v>41</v>
      </c>
      <c r="B21" s="583"/>
      <c r="C21" s="191" t="s">
        <v>29</v>
      </c>
      <c r="D21" s="191" t="s">
        <v>20</v>
      </c>
      <c r="E21" s="191" t="s">
        <v>29</v>
      </c>
      <c r="F21" s="191" t="s">
        <v>29</v>
      </c>
      <c r="G21" s="191" t="s">
        <v>29</v>
      </c>
      <c r="H21" s="191" t="s">
        <v>29</v>
      </c>
      <c r="I21" s="191" t="s">
        <v>20</v>
      </c>
      <c r="J21" s="191" t="s">
        <v>29</v>
      </c>
      <c r="K21" s="191" t="s">
        <v>29</v>
      </c>
      <c r="L21" s="191" t="s">
        <v>197</v>
      </c>
      <c r="M21" s="191" t="s">
        <v>29</v>
      </c>
      <c r="N21" s="146"/>
      <c r="O21" s="144"/>
      <c r="P21" s="144"/>
      <c r="Q21" s="144"/>
    </row>
    <row r="22" spans="1:17" ht="14" customHeight="1" x14ac:dyDescent="0.35">
      <c r="A22" s="200" t="s">
        <v>42</v>
      </c>
      <c r="B22" s="583"/>
      <c r="C22" s="191" t="s">
        <v>29</v>
      </c>
      <c r="D22" s="191" t="s">
        <v>20</v>
      </c>
      <c r="E22" s="191" t="s">
        <v>29</v>
      </c>
      <c r="F22" s="191" t="s">
        <v>29</v>
      </c>
      <c r="G22" s="191" t="s">
        <v>29</v>
      </c>
      <c r="H22" s="191" t="s">
        <v>29</v>
      </c>
      <c r="I22" s="191" t="s">
        <v>20</v>
      </c>
      <c r="J22" s="191" t="s">
        <v>29</v>
      </c>
      <c r="K22" s="191" t="s">
        <v>29</v>
      </c>
      <c r="L22" s="191" t="s">
        <v>20</v>
      </c>
      <c r="M22" s="191" t="s">
        <v>29</v>
      </c>
      <c r="N22" s="146"/>
      <c r="O22" s="144"/>
      <c r="P22" s="144"/>
      <c r="Q22" s="144"/>
    </row>
    <row r="23" spans="1:17" ht="14" customHeight="1" x14ac:dyDescent="0.35">
      <c r="A23" s="200" t="s">
        <v>43</v>
      </c>
      <c r="B23" s="583"/>
      <c r="C23" s="191" t="s">
        <v>29</v>
      </c>
      <c r="D23" s="191" t="s">
        <v>20</v>
      </c>
      <c r="E23" s="191" t="s">
        <v>29</v>
      </c>
      <c r="F23" s="191" t="s">
        <v>29</v>
      </c>
      <c r="G23" s="191" t="s">
        <v>29</v>
      </c>
      <c r="H23" s="191" t="s">
        <v>29</v>
      </c>
      <c r="I23" s="191" t="s">
        <v>20</v>
      </c>
      <c r="J23" s="191" t="s">
        <v>29</v>
      </c>
      <c r="K23" s="191" t="s">
        <v>29</v>
      </c>
      <c r="L23" s="191" t="s">
        <v>20</v>
      </c>
      <c r="M23" s="191" t="s">
        <v>29</v>
      </c>
      <c r="N23" s="146"/>
      <c r="O23" s="144"/>
      <c r="P23" s="144"/>
      <c r="Q23" s="144"/>
    </row>
    <row r="24" spans="1:17" ht="14" customHeight="1" x14ac:dyDescent="0.35">
      <c r="A24" s="200" t="s">
        <v>44</v>
      </c>
      <c r="B24" s="583"/>
      <c r="C24" s="191" t="s">
        <v>29</v>
      </c>
      <c r="D24" s="191" t="s">
        <v>20</v>
      </c>
      <c r="E24" s="191" t="s">
        <v>29</v>
      </c>
      <c r="F24" s="191" t="s">
        <v>29</v>
      </c>
      <c r="G24" s="191" t="s">
        <v>29</v>
      </c>
      <c r="H24" s="191" t="s">
        <v>29</v>
      </c>
      <c r="I24" s="191" t="s">
        <v>20</v>
      </c>
      <c r="J24" s="191" t="s">
        <v>29</v>
      </c>
      <c r="K24" s="191" t="s">
        <v>29</v>
      </c>
      <c r="L24" s="191" t="s">
        <v>20</v>
      </c>
      <c r="M24" s="191" t="s">
        <v>29</v>
      </c>
      <c r="N24" s="146"/>
      <c r="O24" s="144"/>
      <c r="P24" s="144"/>
      <c r="Q24" s="144"/>
    </row>
    <row r="25" spans="1:17" ht="14" customHeight="1" x14ac:dyDescent="0.35">
      <c r="A25" s="200" t="s">
        <v>46</v>
      </c>
      <c r="B25" s="583"/>
      <c r="C25" s="191" t="s">
        <v>29</v>
      </c>
      <c r="D25" s="191" t="s">
        <v>20</v>
      </c>
      <c r="E25" s="191" t="s">
        <v>29</v>
      </c>
      <c r="F25" s="191" t="s">
        <v>29</v>
      </c>
      <c r="G25" s="191" t="s">
        <v>29</v>
      </c>
      <c r="H25" s="191" t="s">
        <v>29</v>
      </c>
      <c r="I25" s="191" t="s">
        <v>20</v>
      </c>
      <c r="J25" s="191" t="s">
        <v>29</v>
      </c>
      <c r="K25" s="191" t="s">
        <v>29</v>
      </c>
      <c r="L25" s="191" t="s">
        <v>20</v>
      </c>
      <c r="M25" s="191" t="s">
        <v>29</v>
      </c>
      <c r="N25" s="146"/>
      <c r="O25" s="144"/>
      <c r="P25" s="144"/>
      <c r="Q25" s="144"/>
    </row>
    <row r="26" spans="1:17" ht="14" customHeight="1" x14ac:dyDescent="0.35">
      <c r="A26" s="200" t="s">
        <v>47</v>
      </c>
      <c r="B26" s="584"/>
      <c r="C26" s="191" t="s">
        <v>29</v>
      </c>
      <c r="D26" s="191" t="s">
        <v>20</v>
      </c>
      <c r="E26" s="191" t="s">
        <v>29</v>
      </c>
      <c r="F26" s="191" t="s">
        <v>29</v>
      </c>
      <c r="G26" s="191" t="s">
        <v>29</v>
      </c>
      <c r="H26" s="191" t="s">
        <v>29</v>
      </c>
      <c r="I26" s="191" t="s">
        <v>20</v>
      </c>
      <c r="J26" s="191" t="s">
        <v>29</v>
      </c>
      <c r="K26" s="191" t="s">
        <v>29</v>
      </c>
      <c r="L26" s="191" t="s">
        <v>20</v>
      </c>
      <c r="M26" s="191" t="s">
        <v>29</v>
      </c>
      <c r="N26" s="146"/>
      <c r="O26" s="144"/>
      <c r="P26" s="144"/>
      <c r="Q26" s="144"/>
    </row>
    <row r="27" spans="1:17" ht="27" customHeight="1" x14ac:dyDescent="0.35">
      <c r="A27" s="573" t="s">
        <v>779</v>
      </c>
      <c r="B27" s="574"/>
      <c r="C27" s="401" t="s">
        <v>29</v>
      </c>
      <c r="D27" s="401">
        <v>350</v>
      </c>
      <c r="E27" s="401" t="s">
        <v>29</v>
      </c>
      <c r="F27" s="401" t="s">
        <v>29</v>
      </c>
      <c r="G27" s="401" t="s">
        <v>29</v>
      </c>
      <c r="H27" s="401" t="s">
        <v>29</v>
      </c>
      <c r="I27" s="401">
        <v>350</v>
      </c>
      <c r="J27" s="401" t="s">
        <v>29</v>
      </c>
      <c r="K27" s="401" t="s">
        <v>29</v>
      </c>
      <c r="L27" s="401">
        <v>10</v>
      </c>
      <c r="M27" s="401" t="s">
        <v>29</v>
      </c>
      <c r="N27" s="218">
        <f>SUM(C27:M27)</f>
        <v>710</v>
      </c>
      <c r="O27" s="144"/>
      <c r="P27" s="144"/>
      <c r="Q27" s="144"/>
    </row>
    <row r="28" spans="1:17" ht="15" customHeight="1" x14ac:dyDescent="0.35">
      <c r="A28" s="571" t="s">
        <v>196</v>
      </c>
      <c r="B28" s="572"/>
      <c r="C28" s="205" t="s">
        <v>29</v>
      </c>
      <c r="D28" s="544"/>
      <c r="E28" s="205" t="s">
        <v>29</v>
      </c>
      <c r="F28" s="205" t="s">
        <v>29</v>
      </c>
      <c r="G28" s="205" t="s">
        <v>29</v>
      </c>
      <c r="H28" s="205" t="s">
        <v>29</v>
      </c>
      <c r="I28" s="544"/>
      <c r="J28" s="205" t="s">
        <v>29</v>
      </c>
      <c r="K28" s="205" t="s">
        <v>29</v>
      </c>
      <c r="L28" s="544"/>
      <c r="M28" s="205" t="s">
        <v>29</v>
      </c>
      <c r="N28" s="89"/>
      <c r="O28" s="144"/>
      <c r="P28" s="144"/>
      <c r="Q28" s="144"/>
    </row>
    <row r="29" spans="1:17" ht="25.5" customHeight="1" x14ac:dyDescent="0.35">
      <c r="A29" s="576" t="s">
        <v>780</v>
      </c>
      <c r="B29" s="577"/>
      <c r="C29" s="92" t="s">
        <v>29</v>
      </c>
      <c r="D29" s="114">
        <f>D28*D27</f>
        <v>0</v>
      </c>
      <c r="E29" s="92" t="s">
        <v>29</v>
      </c>
      <c r="F29" s="92" t="s">
        <v>29</v>
      </c>
      <c r="G29" s="92" t="s">
        <v>29</v>
      </c>
      <c r="H29" s="92" t="s">
        <v>29</v>
      </c>
      <c r="I29" s="114">
        <f>I28*I27</f>
        <v>0</v>
      </c>
      <c r="J29" s="92" t="s">
        <v>29</v>
      </c>
      <c r="K29" s="92" t="s">
        <v>29</v>
      </c>
      <c r="L29" s="114">
        <f>L28*L27</f>
        <v>0</v>
      </c>
      <c r="M29" s="92" t="s">
        <v>29</v>
      </c>
      <c r="N29" s="138">
        <f>SUM(C29:M29)</f>
        <v>0</v>
      </c>
      <c r="O29" s="144"/>
      <c r="P29" s="144"/>
      <c r="Q29" s="144"/>
    </row>
    <row r="30" spans="1:17" x14ac:dyDescent="0.35">
      <c r="A30" s="3" t="s">
        <v>809</v>
      </c>
      <c r="B30" s="3"/>
      <c r="C30" s="144"/>
      <c r="D30" s="144"/>
      <c r="E30" s="144"/>
      <c r="F30" s="144"/>
      <c r="G30" s="145"/>
      <c r="H30" s="144"/>
      <c r="I30" s="144"/>
      <c r="J30" s="144"/>
      <c r="K30" s="144"/>
      <c r="L30" s="144"/>
      <c r="M30" s="144"/>
      <c r="N30" s="145"/>
      <c r="O30" s="144"/>
      <c r="P30" s="144"/>
      <c r="Q30" s="144"/>
    </row>
    <row r="31" spans="1:17" x14ac:dyDescent="0.35">
      <c r="A31" s="144"/>
      <c r="B31" s="144"/>
      <c r="C31" s="144"/>
      <c r="D31" s="144"/>
      <c r="E31" s="144"/>
      <c r="F31" s="144"/>
      <c r="G31" s="145"/>
      <c r="H31" s="144"/>
      <c r="I31" s="144"/>
      <c r="J31" s="144"/>
      <c r="K31" s="144"/>
      <c r="L31" s="144"/>
      <c r="M31" s="144"/>
      <c r="N31" s="145"/>
      <c r="O31" s="144"/>
      <c r="P31" s="144"/>
      <c r="Q31" s="144"/>
    </row>
    <row r="32" spans="1:17" x14ac:dyDescent="0.35">
      <c r="A32" s="144"/>
      <c r="B32" s="121"/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145"/>
      <c r="O32" s="144"/>
      <c r="P32" s="144"/>
      <c r="Q32" s="144"/>
    </row>
    <row r="33" spans="1:17" x14ac:dyDescent="0.35">
      <c r="A33" s="144"/>
      <c r="B33" s="121"/>
      <c r="C33" s="500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145"/>
      <c r="O33" s="144"/>
      <c r="P33" s="144"/>
      <c r="Q33" s="144"/>
    </row>
    <row r="34" spans="1:17" x14ac:dyDescent="0.35">
      <c r="A34" s="144"/>
      <c r="B34" s="144"/>
      <c r="C34" s="144"/>
      <c r="D34" s="144"/>
      <c r="E34" s="144"/>
      <c r="F34" s="144"/>
      <c r="G34" s="145"/>
      <c r="H34" s="144"/>
      <c r="I34" s="144"/>
      <c r="J34" s="144"/>
      <c r="K34" s="144"/>
      <c r="L34" s="144"/>
      <c r="M34" s="144"/>
      <c r="N34" s="145"/>
      <c r="O34" s="144"/>
      <c r="P34" s="144"/>
      <c r="Q34" s="144"/>
    </row>
    <row r="35" spans="1:17" x14ac:dyDescent="0.35">
      <c r="A35" s="144"/>
      <c r="B35" s="144"/>
      <c r="C35" s="144"/>
      <c r="D35" s="144"/>
      <c r="E35" s="144"/>
      <c r="F35" s="144"/>
      <c r="G35" s="145"/>
      <c r="H35" s="144"/>
      <c r="I35" s="144"/>
      <c r="J35" s="144"/>
      <c r="K35" s="144"/>
      <c r="L35" s="144"/>
      <c r="M35" s="144"/>
      <c r="N35" s="145"/>
      <c r="O35" s="144"/>
      <c r="P35" s="144"/>
      <c r="Q35" s="144"/>
    </row>
  </sheetData>
  <mergeCells count="14">
    <mergeCell ref="B17:B26"/>
    <mergeCell ref="A15:B15"/>
    <mergeCell ref="A14:B14"/>
    <mergeCell ref="A29:B29"/>
    <mergeCell ref="A28:B28"/>
    <mergeCell ref="A27:B27"/>
    <mergeCell ref="A16:N16"/>
    <mergeCell ref="N2:N3"/>
    <mergeCell ref="A4:N4"/>
    <mergeCell ref="B2:B3"/>
    <mergeCell ref="A13:B13"/>
    <mergeCell ref="B5:B12"/>
    <mergeCell ref="A2:A3"/>
    <mergeCell ref="C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zoomScale="80" zoomScaleNormal="80" workbookViewId="0">
      <selection activeCell="E42" sqref="E42"/>
    </sheetView>
  </sheetViews>
  <sheetFormatPr defaultRowHeight="14.5" x14ac:dyDescent="0.35"/>
  <cols>
    <col min="1" max="1" width="31.36328125" style="144" customWidth="1"/>
    <col min="2" max="2" width="35.81640625" style="144" customWidth="1"/>
    <col min="3" max="3" width="21.453125" style="144" customWidth="1"/>
    <col min="4" max="6" width="10.54296875" style="144" customWidth="1"/>
    <col min="7" max="7" width="26.1796875" style="144" customWidth="1"/>
    <col min="8" max="8" width="11.54296875" style="166" customWidth="1"/>
    <col min="9" max="9" width="8.81640625" style="144"/>
  </cols>
  <sheetData>
    <row r="1" spans="1:10" x14ac:dyDescent="0.35">
      <c r="A1" s="621" t="s">
        <v>363</v>
      </c>
      <c r="B1" s="621"/>
      <c r="C1" s="621"/>
      <c r="D1" s="621"/>
      <c r="E1" s="621"/>
      <c r="F1" s="621"/>
      <c r="G1" s="621"/>
      <c r="H1" s="621"/>
      <c r="I1" s="161"/>
    </row>
    <row r="2" spans="1:10" ht="26.15" customHeight="1" x14ac:dyDescent="0.35">
      <c r="A2" s="624" t="s">
        <v>30</v>
      </c>
      <c r="B2" s="624" t="s">
        <v>646</v>
      </c>
      <c r="C2" s="589" t="s">
        <v>438</v>
      </c>
      <c r="D2" s="624" t="s">
        <v>354</v>
      </c>
      <c r="E2" s="624"/>
      <c r="F2" s="624"/>
      <c r="G2" s="624" t="s">
        <v>48</v>
      </c>
      <c r="H2" s="622" t="s">
        <v>198</v>
      </c>
    </row>
    <row r="3" spans="1:10" ht="15" x14ac:dyDescent="0.35">
      <c r="A3" s="624"/>
      <c r="B3" s="624"/>
      <c r="C3" s="592"/>
      <c r="D3" s="127" t="s">
        <v>49</v>
      </c>
      <c r="E3" s="127" t="s">
        <v>50</v>
      </c>
      <c r="F3" s="127" t="s">
        <v>51</v>
      </c>
      <c r="G3" s="624"/>
      <c r="H3" s="622"/>
    </row>
    <row r="4" spans="1:10" ht="15.65" customHeight="1" x14ac:dyDescent="0.35">
      <c r="A4" s="618" t="s">
        <v>33</v>
      </c>
      <c r="B4" s="619"/>
      <c r="C4" s="619"/>
      <c r="D4" s="619"/>
      <c r="E4" s="619"/>
      <c r="F4" s="619"/>
      <c r="G4" s="619"/>
      <c r="H4" s="620"/>
    </row>
    <row r="5" spans="1:10" ht="21" customHeight="1" x14ac:dyDescent="0.35">
      <c r="A5" s="611" t="s">
        <v>460</v>
      </c>
      <c r="B5" s="611" t="s">
        <v>456</v>
      </c>
      <c r="C5" s="612" t="s">
        <v>455</v>
      </c>
      <c r="D5" s="610" t="s">
        <v>195</v>
      </c>
      <c r="E5" s="610" t="s">
        <v>52</v>
      </c>
      <c r="F5" s="610" t="s">
        <v>15</v>
      </c>
      <c r="G5" s="126" t="s">
        <v>53</v>
      </c>
      <c r="H5" s="162"/>
    </row>
    <row r="6" spans="1:10" ht="21" customHeight="1" x14ac:dyDescent="0.35">
      <c r="A6" s="611"/>
      <c r="B6" s="611"/>
      <c r="C6" s="613"/>
      <c r="D6" s="610"/>
      <c r="E6" s="610"/>
      <c r="F6" s="610"/>
      <c r="G6" s="194" t="s">
        <v>800</v>
      </c>
      <c r="H6" s="163">
        <v>104</v>
      </c>
    </row>
    <row r="7" spans="1:10" ht="28" customHeight="1" x14ac:dyDescent="0.35">
      <c r="A7" s="404" t="s">
        <v>594</v>
      </c>
      <c r="B7" s="623" t="s">
        <v>761</v>
      </c>
      <c r="C7" s="613"/>
      <c r="D7" s="610" t="s">
        <v>15</v>
      </c>
      <c r="E7" s="610" t="s">
        <v>15</v>
      </c>
      <c r="F7" s="610" t="s">
        <v>15</v>
      </c>
      <c r="G7" s="126" t="s">
        <v>312</v>
      </c>
      <c r="H7" s="162"/>
    </row>
    <row r="8" spans="1:10" ht="28" customHeight="1" x14ac:dyDescent="0.35">
      <c r="A8" s="25">
        <v>6</v>
      </c>
      <c r="B8" s="623"/>
      <c r="C8" s="613"/>
      <c r="D8" s="610"/>
      <c r="E8" s="610"/>
      <c r="F8" s="610"/>
      <c r="G8" s="126" t="s">
        <v>801</v>
      </c>
      <c r="H8" s="163">
        <v>936</v>
      </c>
    </row>
    <row r="9" spans="1:10" ht="28" customHeight="1" x14ac:dyDescent="0.35">
      <c r="A9" s="404" t="s">
        <v>595</v>
      </c>
      <c r="B9" s="611" t="s">
        <v>402</v>
      </c>
      <c r="C9" s="613"/>
      <c r="D9" s="610" t="s">
        <v>15</v>
      </c>
      <c r="E9" s="610" t="s">
        <v>15</v>
      </c>
      <c r="F9" s="610" t="s">
        <v>15</v>
      </c>
      <c r="G9" s="126" t="s">
        <v>313</v>
      </c>
      <c r="H9" s="162"/>
    </row>
    <row r="10" spans="1:10" ht="28" customHeight="1" x14ac:dyDescent="0.35">
      <c r="A10" s="403">
        <v>1</v>
      </c>
      <c r="B10" s="611"/>
      <c r="C10" s="614"/>
      <c r="D10" s="610"/>
      <c r="E10" s="610"/>
      <c r="F10" s="610"/>
      <c r="G10" s="126" t="s">
        <v>802</v>
      </c>
      <c r="H10" s="163">
        <v>156</v>
      </c>
    </row>
    <row r="11" spans="1:10" ht="14.5" customHeight="1" x14ac:dyDescent="0.35">
      <c r="A11" s="615" t="s">
        <v>772</v>
      </c>
      <c r="B11" s="616"/>
      <c r="C11" s="617"/>
      <c r="D11" s="82">
        <v>416</v>
      </c>
      <c r="E11" s="82">
        <v>364</v>
      </c>
      <c r="F11" s="82">
        <v>416</v>
      </c>
      <c r="G11" s="95"/>
      <c r="H11" s="147">
        <f>SUM(D11:F11)</f>
        <v>1196</v>
      </c>
    </row>
    <row r="12" spans="1:10" ht="15" customHeight="1" x14ac:dyDescent="0.35">
      <c r="A12" s="571" t="s">
        <v>196</v>
      </c>
      <c r="B12" s="593"/>
      <c r="C12" s="572"/>
      <c r="D12" s="545"/>
      <c r="E12" s="545"/>
      <c r="F12" s="545"/>
      <c r="G12" s="93"/>
      <c r="H12" s="148"/>
    </row>
    <row r="13" spans="1:10" ht="15.65" customHeight="1" x14ac:dyDescent="0.35">
      <c r="A13" s="576" t="s">
        <v>781</v>
      </c>
      <c r="B13" s="597"/>
      <c r="C13" s="577"/>
      <c r="D13" s="94">
        <f>D12*D11</f>
        <v>0</v>
      </c>
      <c r="E13" s="94">
        <f>E12*E11</f>
        <v>0</v>
      </c>
      <c r="F13" s="94">
        <f>F12*F11</f>
        <v>0</v>
      </c>
      <c r="G13" s="96"/>
      <c r="H13" s="138">
        <f>SUM(D13:F13)</f>
        <v>0</v>
      </c>
    </row>
    <row r="14" spans="1:10" ht="15.65" customHeight="1" x14ac:dyDescent="0.35">
      <c r="A14" s="618" t="s">
        <v>687</v>
      </c>
      <c r="B14" s="619"/>
      <c r="C14" s="619"/>
      <c r="D14" s="619"/>
      <c r="E14" s="619"/>
      <c r="F14" s="619"/>
      <c r="G14" s="619"/>
      <c r="H14" s="620"/>
    </row>
    <row r="15" spans="1:10" ht="26" customHeight="1" x14ac:dyDescent="0.35">
      <c r="A15" s="128" t="s">
        <v>462</v>
      </c>
      <c r="B15" s="247" t="s">
        <v>402</v>
      </c>
      <c r="C15" s="612" t="s">
        <v>455</v>
      </c>
      <c r="D15" s="123" t="s">
        <v>20</v>
      </c>
      <c r="E15" s="123" t="s">
        <v>52</v>
      </c>
      <c r="F15" s="123" t="s">
        <v>20</v>
      </c>
      <c r="G15" s="123" t="s">
        <v>54</v>
      </c>
      <c r="H15" s="162"/>
    </row>
    <row r="16" spans="1:10" ht="26" customHeight="1" x14ac:dyDescent="0.35">
      <c r="A16" s="128" t="s">
        <v>461</v>
      </c>
      <c r="B16" s="433" t="s">
        <v>402</v>
      </c>
      <c r="C16" s="614"/>
      <c r="D16" s="123" t="s">
        <v>20</v>
      </c>
      <c r="E16" s="123" t="s">
        <v>20</v>
      </c>
      <c r="F16" s="123" t="s">
        <v>20</v>
      </c>
      <c r="G16" s="123" t="s">
        <v>54</v>
      </c>
      <c r="H16" s="84"/>
      <c r="I16" s="164"/>
      <c r="J16" s="1"/>
    </row>
    <row r="17" spans="1:8" ht="16.5" customHeight="1" x14ac:dyDescent="0.35">
      <c r="A17" s="615" t="s">
        <v>779</v>
      </c>
      <c r="B17" s="616"/>
      <c r="C17" s="617"/>
      <c r="D17" s="408">
        <v>20</v>
      </c>
      <c r="E17" s="408">
        <v>60</v>
      </c>
      <c r="F17" s="408">
        <v>20</v>
      </c>
      <c r="G17" s="95"/>
      <c r="H17" s="83">
        <f>SUM(D17:F17)</f>
        <v>100</v>
      </c>
    </row>
    <row r="18" spans="1:8" ht="16.5" customHeight="1" x14ac:dyDescent="0.35">
      <c r="A18" s="571" t="s">
        <v>196</v>
      </c>
      <c r="B18" s="593"/>
      <c r="C18" s="572"/>
      <c r="D18" s="544"/>
      <c r="E18" s="544"/>
      <c r="F18" s="544"/>
      <c r="G18" s="96"/>
      <c r="H18" s="148"/>
    </row>
    <row r="19" spans="1:8" ht="16.5" customHeight="1" x14ac:dyDescent="0.35">
      <c r="A19" s="576" t="s">
        <v>780</v>
      </c>
      <c r="B19" s="597"/>
      <c r="C19" s="577"/>
      <c r="D19" s="91">
        <f>D18*D17</f>
        <v>0</v>
      </c>
      <c r="E19" s="91">
        <f>E18*E17</f>
        <v>0</v>
      </c>
      <c r="F19" s="91">
        <f>F18*F17</f>
        <v>0</v>
      </c>
      <c r="G19" s="96"/>
      <c r="H19" s="165">
        <f>SUM(D19:F19)</f>
        <v>0</v>
      </c>
    </row>
    <row r="20" spans="1:8" ht="20.5" customHeight="1" x14ac:dyDescent="0.35">
      <c r="A20" s="562" t="s">
        <v>808</v>
      </c>
      <c r="B20" s="562"/>
      <c r="C20" s="562"/>
      <c r="D20" s="562"/>
      <c r="E20" s="562"/>
      <c r="F20" s="562"/>
      <c r="G20" s="562"/>
      <c r="H20" s="562"/>
    </row>
    <row r="21" spans="1:8" ht="24.65" customHeight="1" x14ac:dyDescent="0.35">
      <c r="A21" s="43"/>
      <c r="H21" s="160"/>
    </row>
    <row r="22" spans="1:8" x14ac:dyDescent="0.35">
      <c r="C22" s="121"/>
      <c r="D22" s="500"/>
      <c r="E22" s="500"/>
      <c r="F22" s="500"/>
    </row>
    <row r="23" spans="1:8" x14ac:dyDescent="0.35">
      <c r="C23" s="121"/>
      <c r="D23" s="500"/>
      <c r="E23" s="500"/>
      <c r="F23" s="500"/>
    </row>
  </sheetData>
  <mergeCells count="31">
    <mergeCell ref="A11:C11"/>
    <mergeCell ref="A4:H4"/>
    <mergeCell ref="A14:H14"/>
    <mergeCell ref="C15:C16"/>
    <mergeCell ref="A1:H1"/>
    <mergeCell ref="H2:H3"/>
    <mergeCell ref="F7:F8"/>
    <mergeCell ref="E7:E8"/>
    <mergeCell ref="D7:D8"/>
    <mergeCell ref="B7:B8"/>
    <mergeCell ref="A2:A3"/>
    <mergeCell ref="B2:B3"/>
    <mergeCell ref="D2:F2"/>
    <mergeCell ref="C2:C3"/>
    <mergeCell ref="G2:G3"/>
    <mergeCell ref="A20:H20"/>
    <mergeCell ref="D9:D10"/>
    <mergeCell ref="E9:E10"/>
    <mergeCell ref="F9:F10"/>
    <mergeCell ref="B9:B10"/>
    <mergeCell ref="C5:C10"/>
    <mergeCell ref="D5:D6"/>
    <mergeCell ref="E5:E6"/>
    <mergeCell ref="F5:F6"/>
    <mergeCell ref="A5:A6"/>
    <mergeCell ref="B5:B6"/>
    <mergeCell ref="A19:C19"/>
    <mergeCell ref="A18:C18"/>
    <mergeCell ref="A17:C17"/>
    <mergeCell ref="A13:C13"/>
    <mergeCell ref="A12:C12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zoomScale="80" zoomScaleNormal="80" workbookViewId="0">
      <selection activeCell="E30" sqref="E30"/>
    </sheetView>
  </sheetViews>
  <sheetFormatPr defaultRowHeight="14.5" x14ac:dyDescent="0.35"/>
  <cols>
    <col min="1" max="1" width="24.08984375" style="144" customWidth="1"/>
    <col min="2" max="2" width="40" style="144" customWidth="1"/>
    <col min="3" max="3" width="22.08984375" style="144" customWidth="1"/>
    <col min="4" max="4" width="9.81640625" style="144" customWidth="1"/>
    <col min="5" max="5" width="13.81640625" style="144" customWidth="1"/>
    <col min="6" max="6" width="17.81640625" style="144" customWidth="1"/>
    <col min="7" max="7" width="16.81640625" style="144" customWidth="1"/>
    <col min="8" max="8" width="11.453125" style="144" customWidth="1"/>
    <col min="9" max="10" width="8.81640625" style="144" bestFit="1" customWidth="1"/>
    <col min="11" max="11" width="9" style="144" bestFit="1" customWidth="1"/>
    <col min="12" max="12" width="9.1796875" style="144" customWidth="1"/>
    <col min="13" max="13" width="12.54296875" style="134" bestFit="1" customWidth="1"/>
    <col min="14" max="14" width="8.81640625" style="144"/>
  </cols>
  <sheetData>
    <row r="1" spans="1:8" x14ac:dyDescent="0.35">
      <c r="A1" s="125" t="s">
        <v>647</v>
      </c>
    </row>
    <row r="2" spans="1:8" ht="18" customHeight="1" x14ac:dyDescent="0.35">
      <c r="A2" s="589" t="s">
        <v>0</v>
      </c>
      <c r="B2" s="589" t="s">
        <v>646</v>
      </c>
      <c r="C2" s="589" t="s">
        <v>438</v>
      </c>
      <c r="D2" s="628" t="s">
        <v>354</v>
      </c>
      <c r="E2" s="629"/>
      <c r="F2" s="629"/>
      <c r="G2" s="630"/>
      <c r="H2" s="627" t="s">
        <v>198</v>
      </c>
    </row>
    <row r="3" spans="1:8" ht="14.5" customHeight="1" x14ac:dyDescent="0.35">
      <c r="A3" s="590"/>
      <c r="B3" s="590"/>
      <c r="C3" s="590"/>
      <c r="D3" s="589" t="s">
        <v>364</v>
      </c>
      <c r="E3" s="589" t="s">
        <v>598</v>
      </c>
      <c r="F3" s="80" t="s">
        <v>56</v>
      </c>
      <c r="G3" s="122" t="s">
        <v>56</v>
      </c>
      <c r="H3" s="627"/>
    </row>
    <row r="4" spans="1:8" ht="23" customHeight="1" x14ac:dyDescent="0.35">
      <c r="A4" s="592"/>
      <c r="B4" s="592"/>
      <c r="C4" s="592"/>
      <c r="D4" s="592"/>
      <c r="E4" s="592"/>
      <c r="F4" s="80" t="s">
        <v>57</v>
      </c>
      <c r="G4" s="122" t="s">
        <v>728</v>
      </c>
      <c r="H4" s="627"/>
    </row>
    <row r="5" spans="1:8" ht="19.5" customHeight="1" x14ac:dyDescent="0.35">
      <c r="A5" s="578" t="s">
        <v>33</v>
      </c>
      <c r="B5" s="579"/>
      <c r="C5" s="579"/>
      <c r="D5" s="579"/>
      <c r="E5" s="579"/>
      <c r="F5" s="579"/>
      <c r="G5" s="579"/>
      <c r="H5" s="580"/>
    </row>
    <row r="6" spans="1:8" ht="28.5" customHeight="1" x14ac:dyDescent="0.35">
      <c r="A6" s="196" t="s">
        <v>58</v>
      </c>
      <c r="B6" s="248" t="s">
        <v>59</v>
      </c>
      <c r="C6" s="582" t="s">
        <v>468</v>
      </c>
      <c r="D6" s="219" t="s">
        <v>74</v>
      </c>
      <c r="E6" s="219" t="s">
        <v>74</v>
      </c>
      <c r="F6" s="87" t="s">
        <v>13</v>
      </c>
      <c r="G6" s="87" t="s">
        <v>13</v>
      </c>
      <c r="H6" s="167"/>
    </row>
    <row r="7" spans="1:8" ht="28.5" customHeight="1" x14ac:dyDescent="0.35">
      <c r="A7" s="625" t="s">
        <v>457</v>
      </c>
      <c r="B7" s="248" t="s">
        <v>75</v>
      </c>
      <c r="C7" s="583"/>
      <c r="D7" s="87" t="s">
        <v>13</v>
      </c>
      <c r="E7" s="87" t="s">
        <v>13</v>
      </c>
      <c r="F7" s="219" t="s">
        <v>29</v>
      </c>
      <c r="G7" s="219" t="s">
        <v>29</v>
      </c>
      <c r="H7" s="167"/>
    </row>
    <row r="8" spans="1:8" ht="28.5" customHeight="1" x14ac:dyDescent="0.35">
      <c r="A8" s="626"/>
      <c r="B8" s="248" t="s">
        <v>60</v>
      </c>
      <c r="C8" s="583"/>
      <c r="D8" s="87" t="s">
        <v>13</v>
      </c>
      <c r="E8" s="87" t="s">
        <v>13</v>
      </c>
      <c r="F8" s="219" t="s">
        <v>29</v>
      </c>
      <c r="G8" s="219" t="s">
        <v>29</v>
      </c>
      <c r="H8" s="167"/>
    </row>
    <row r="9" spans="1:8" ht="31" customHeight="1" x14ac:dyDescent="0.35">
      <c r="A9" s="626"/>
      <c r="B9" s="248" t="s">
        <v>61</v>
      </c>
      <c r="C9" s="583"/>
      <c r="D9" s="87" t="s">
        <v>13</v>
      </c>
      <c r="E9" s="87" t="s">
        <v>13</v>
      </c>
      <c r="F9" s="219" t="s">
        <v>29</v>
      </c>
      <c r="G9" s="219" t="s">
        <v>29</v>
      </c>
      <c r="H9" s="167"/>
    </row>
    <row r="10" spans="1:8" ht="43" customHeight="1" x14ac:dyDescent="0.35">
      <c r="A10" s="626"/>
      <c r="B10" s="248" t="s">
        <v>62</v>
      </c>
      <c r="C10" s="583"/>
      <c r="D10" s="87" t="s">
        <v>13</v>
      </c>
      <c r="E10" s="87" t="s">
        <v>13</v>
      </c>
      <c r="F10" s="219" t="s">
        <v>29</v>
      </c>
      <c r="G10" s="219" t="s">
        <v>29</v>
      </c>
      <c r="H10" s="167"/>
    </row>
    <row r="11" spans="1:8" ht="15.5" customHeight="1" x14ac:dyDescent="0.35">
      <c r="A11" s="573" t="s">
        <v>772</v>
      </c>
      <c r="B11" s="598"/>
      <c r="C11" s="574"/>
      <c r="D11" s="88">
        <v>156</v>
      </c>
      <c r="E11" s="88">
        <v>156</v>
      </c>
      <c r="F11" s="88">
        <v>26</v>
      </c>
      <c r="G11" s="88">
        <v>26</v>
      </c>
      <c r="H11" s="220">
        <f>SUM(D11:G11)</f>
        <v>364</v>
      </c>
    </row>
    <row r="12" spans="1:8" ht="15.5" customHeight="1" x14ac:dyDescent="0.35">
      <c r="A12" s="571" t="s">
        <v>196</v>
      </c>
      <c r="B12" s="593"/>
      <c r="C12" s="572"/>
      <c r="D12" s="544"/>
      <c r="E12" s="544"/>
      <c r="F12" s="544"/>
      <c r="G12" s="544"/>
      <c r="H12" s="168"/>
    </row>
    <row r="13" spans="1:8" ht="15.5" customHeight="1" x14ac:dyDescent="0.35">
      <c r="A13" s="576" t="s">
        <v>781</v>
      </c>
      <c r="B13" s="597"/>
      <c r="C13" s="577"/>
      <c r="D13" s="91">
        <f>D12*D11</f>
        <v>0</v>
      </c>
      <c r="E13" s="91">
        <f t="shared" ref="E13:G13" si="0">E12*E11</f>
        <v>0</v>
      </c>
      <c r="F13" s="91">
        <f t="shared" si="0"/>
        <v>0</v>
      </c>
      <c r="G13" s="91">
        <f t="shared" si="0"/>
        <v>0</v>
      </c>
      <c r="H13" s="157">
        <f>SUM(D13:G13)</f>
        <v>0</v>
      </c>
    </row>
    <row r="14" spans="1:8" ht="19.5" customHeight="1" x14ac:dyDescent="0.35">
      <c r="A14" s="578" t="s">
        <v>686</v>
      </c>
      <c r="B14" s="579"/>
      <c r="C14" s="579"/>
      <c r="D14" s="579"/>
      <c r="E14" s="579"/>
      <c r="F14" s="579"/>
      <c r="G14" s="579"/>
      <c r="H14" s="580"/>
    </row>
    <row r="15" spans="1:8" ht="32" customHeight="1" x14ac:dyDescent="0.35">
      <c r="A15" s="136" t="s">
        <v>58</v>
      </c>
      <c r="B15" s="249" t="s">
        <v>59</v>
      </c>
      <c r="C15" s="582" t="s">
        <v>468</v>
      </c>
      <c r="D15" s="191" t="s">
        <v>29</v>
      </c>
      <c r="E15" s="191" t="s">
        <v>29</v>
      </c>
      <c r="F15" s="191" t="s">
        <v>197</v>
      </c>
      <c r="G15" s="191" t="s">
        <v>197</v>
      </c>
      <c r="H15" s="167"/>
    </row>
    <row r="16" spans="1:8" ht="32" customHeight="1" x14ac:dyDescent="0.35">
      <c r="A16" s="625" t="s">
        <v>457</v>
      </c>
      <c r="B16" s="248" t="s">
        <v>75</v>
      </c>
      <c r="C16" s="583"/>
      <c r="D16" s="191" t="s">
        <v>197</v>
      </c>
      <c r="E16" s="191" t="s">
        <v>20</v>
      </c>
      <c r="F16" s="191" t="s">
        <v>29</v>
      </c>
      <c r="G16" s="191" t="s">
        <v>29</v>
      </c>
      <c r="H16" s="169"/>
    </row>
    <row r="17" spans="1:8" ht="32" customHeight="1" x14ac:dyDescent="0.35">
      <c r="A17" s="626"/>
      <c r="B17" s="249" t="s">
        <v>60</v>
      </c>
      <c r="C17" s="583"/>
      <c r="D17" s="191" t="s">
        <v>20</v>
      </c>
      <c r="E17" s="191" t="s">
        <v>20</v>
      </c>
      <c r="F17" s="191" t="s">
        <v>29</v>
      </c>
      <c r="G17" s="191" t="s">
        <v>29</v>
      </c>
      <c r="H17" s="167"/>
    </row>
    <row r="18" spans="1:8" ht="32" customHeight="1" x14ac:dyDescent="0.35">
      <c r="A18" s="626"/>
      <c r="B18" s="249" t="s">
        <v>61</v>
      </c>
      <c r="C18" s="583"/>
      <c r="D18" s="191" t="s">
        <v>20</v>
      </c>
      <c r="E18" s="191" t="s">
        <v>20</v>
      </c>
      <c r="F18" s="191" t="s">
        <v>29</v>
      </c>
      <c r="G18" s="191" t="s">
        <v>29</v>
      </c>
      <c r="H18" s="167"/>
    </row>
    <row r="19" spans="1:8" ht="39.5" customHeight="1" x14ac:dyDescent="0.35">
      <c r="A19" s="626"/>
      <c r="B19" s="249" t="s">
        <v>62</v>
      </c>
      <c r="C19" s="583"/>
      <c r="D19" s="191" t="s">
        <v>20</v>
      </c>
      <c r="E19" s="191" t="s">
        <v>20</v>
      </c>
      <c r="F19" s="191" t="s">
        <v>29</v>
      </c>
      <c r="G19" s="191" t="s">
        <v>29</v>
      </c>
      <c r="H19" s="167"/>
    </row>
    <row r="20" spans="1:8" ht="15.5" customHeight="1" x14ac:dyDescent="0.35">
      <c r="A20" s="615" t="s">
        <v>779</v>
      </c>
      <c r="B20" s="616"/>
      <c r="C20" s="617"/>
      <c r="D20" s="88">
        <v>8</v>
      </c>
      <c r="E20" s="88">
        <v>8</v>
      </c>
      <c r="F20" s="88">
        <v>2</v>
      </c>
      <c r="G20" s="88">
        <v>2</v>
      </c>
      <c r="H20" s="155">
        <f>SUM(D20:G20)</f>
        <v>20</v>
      </c>
    </row>
    <row r="21" spans="1:8" ht="15.5" customHeight="1" x14ac:dyDescent="0.35">
      <c r="A21" s="571" t="s">
        <v>196</v>
      </c>
      <c r="B21" s="593"/>
      <c r="C21" s="572"/>
      <c r="D21" s="544"/>
      <c r="E21" s="544"/>
      <c r="F21" s="544"/>
      <c r="G21" s="544"/>
      <c r="H21" s="258"/>
    </row>
    <row r="22" spans="1:8" ht="15.5" customHeight="1" x14ac:dyDescent="0.35">
      <c r="A22" s="576" t="s">
        <v>780</v>
      </c>
      <c r="B22" s="597"/>
      <c r="C22" s="577"/>
      <c r="D22" s="130">
        <f>D21*D20</f>
        <v>0</v>
      </c>
      <c r="E22" s="201">
        <f t="shared" ref="E22:G22" si="1">E21*E20</f>
        <v>0</v>
      </c>
      <c r="F22" s="201">
        <f t="shared" si="1"/>
        <v>0</v>
      </c>
      <c r="G22" s="201">
        <f t="shared" si="1"/>
        <v>0</v>
      </c>
      <c r="H22" s="259">
        <f>SUM(D22:G22)</f>
        <v>0</v>
      </c>
    </row>
    <row r="23" spans="1:8" x14ac:dyDescent="0.35">
      <c r="A23" s="125" t="s">
        <v>807</v>
      </c>
    </row>
    <row r="24" spans="1:8" x14ac:dyDescent="0.35">
      <c r="B24" s="6"/>
    </row>
    <row r="25" spans="1:8" x14ac:dyDescent="0.35">
      <c r="B25" s="6"/>
      <c r="C25" s="121"/>
      <c r="D25" s="500"/>
      <c r="E25" s="500"/>
      <c r="F25" s="500"/>
      <c r="G25" s="500"/>
      <c r="H25" s="121"/>
    </row>
    <row r="26" spans="1:8" x14ac:dyDescent="0.35">
      <c r="C26" s="121"/>
      <c r="D26" s="500"/>
      <c r="E26" s="500"/>
      <c r="F26" s="500"/>
      <c r="G26" s="500"/>
      <c r="H26" s="121"/>
    </row>
  </sheetData>
  <mergeCells count="19">
    <mergeCell ref="H2:H4"/>
    <mergeCell ref="B2:B4"/>
    <mergeCell ref="C2:C4"/>
    <mergeCell ref="A11:C11"/>
    <mergeCell ref="A13:C13"/>
    <mergeCell ref="A2:A4"/>
    <mergeCell ref="C6:C10"/>
    <mergeCell ref="D2:G2"/>
    <mergeCell ref="D3:D4"/>
    <mergeCell ref="A7:A10"/>
    <mergeCell ref="A12:C12"/>
    <mergeCell ref="E3:E4"/>
    <mergeCell ref="A5:H5"/>
    <mergeCell ref="A14:H14"/>
    <mergeCell ref="A22:C22"/>
    <mergeCell ref="A20:C20"/>
    <mergeCell ref="C15:C19"/>
    <mergeCell ref="A16:A19"/>
    <mergeCell ref="A21:C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0"/>
  <sheetViews>
    <sheetView zoomScale="80" zoomScaleNormal="80" workbookViewId="0">
      <pane ySplit="4" topLeftCell="A5" activePane="bottomLeft" state="frozen"/>
      <selection pane="bottomLeft" activeCell="D35" sqref="D35:O35"/>
    </sheetView>
  </sheetViews>
  <sheetFormatPr defaultRowHeight="14.5" x14ac:dyDescent="0.35"/>
  <cols>
    <col min="1" max="1" width="21.1796875" customWidth="1"/>
    <col min="2" max="2" width="39.36328125" customWidth="1"/>
    <col min="3" max="3" width="25.90625" customWidth="1"/>
    <col min="4" max="11" width="8.81640625" customWidth="1"/>
    <col min="14" max="14" width="7.81640625" customWidth="1"/>
    <col min="15" max="15" width="9.81640625" customWidth="1"/>
    <col min="16" max="16" width="10.453125" customWidth="1"/>
    <col min="17" max="17" width="10.1796875" customWidth="1"/>
  </cols>
  <sheetData>
    <row r="1" spans="1:17" x14ac:dyDescent="0.35">
      <c r="A1" s="621" t="s">
        <v>573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144"/>
    </row>
    <row r="2" spans="1:17" ht="18.649999999999999" customHeight="1" x14ac:dyDescent="0.35">
      <c r="A2" s="589" t="s">
        <v>0</v>
      </c>
      <c r="B2" s="589" t="s">
        <v>646</v>
      </c>
      <c r="C2" s="600" t="s">
        <v>438</v>
      </c>
      <c r="D2" s="563" t="s">
        <v>354</v>
      </c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606" t="s">
        <v>198</v>
      </c>
      <c r="Q2" s="144"/>
    </row>
    <row r="3" spans="1:17" ht="12.5" customHeight="1" x14ac:dyDescent="0.35">
      <c r="A3" s="590"/>
      <c r="B3" s="590"/>
      <c r="C3" s="638"/>
      <c r="D3" s="635" t="s">
        <v>210</v>
      </c>
      <c r="E3" s="635" t="s">
        <v>71</v>
      </c>
      <c r="F3" s="635" t="s">
        <v>72</v>
      </c>
      <c r="G3" s="635" t="s">
        <v>63</v>
      </c>
      <c r="H3" s="636" t="s">
        <v>76</v>
      </c>
      <c r="I3" s="635" t="s">
        <v>174</v>
      </c>
      <c r="J3" s="635" t="s">
        <v>2</v>
      </c>
      <c r="K3" s="635" t="s">
        <v>64</v>
      </c>
      <c r="L3" s="635" t="s">
        <v>65</v>
      </c>
      <c r="M3" s="635" t="s">
        <v>78</v>
      </c>
      <c r="N3" s="635" t="s">
        <v>365</v>
      </c>
      <c r="O3" s="635" t="s">
        <v>77</v>
      </c>
      <c r="P3" s="606"/>
      <c r="Q3" s="144"/>
    </row>
    <row r="4" spans="1:17" ht="12.5" customHeight="1" x14ac:dyDescent="0.35">
      <c r="A4" s="592"/>
      <c r="B4" s="592"/>
      <c r="C4" s="603"/>
      <c r="D4" s="635"/>
      <c r="E4" s="635"/>
      <c r="F4" s="635"/>
      <c r="G4" s="635"/>
      <c r="H4" s="637"/>
      <c r="I4" s="635"/>
      <c r="J4" s="635"/>
      <c r="K4" s="635"/>
      <c r="L4" s="635"/>
      <c r="M4" s="635"/>
      <c r="N4" s="635"/>
      <c r="O4" s="635"/>
      <c r="P4" s="606"/>
      <c r="Q4" s="144"/>
    </row>
    <row r="5" spans="1:17" ht="14.5" customHeight="1" x14ac:dyDescent="0.35">
      <c r="A5" s="578" t="s">
        <v>33</v>
      </c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80"/>
      <c r="Q5" s="144"/>
    </row>
    <row r="6" spans="1:17" ht="29.5" customHeight="1" x14ac:dyDescent="0.35">
      <c r="A6" s="193" t="s">
        <v>66</v>
      </c>
      <c r="B6" s="632" t="s">
        <v>67</v>
      </c>
      <c r="C6" s="565" t="s">
        <v>468</v>
      </c>
      <c r="D6" s="221" t="s">
        <v>17</v>
      </c>
      <c r="E6" s="221" t="s">
        <v>17</v>
      </c>
      <c r="F6" s="221" t="s">
        <v>17</v>
      </c>
      <c r="G6" s="221" t="s">
        <v>12</v>
      </c>
      <c r="H6" s="221" t="s">
        <v>15</v>
      </c>
      <c r="I6" s="221" t="s">
        <v>12</v>
      </c>
      <c r="J6" s="221" t="s">
        <v>17</v>
      </c>
      <c r="K6" s="221" t="s">
        <v>29</v>
      </c>
      <c r="L6" s="221" t="s">
        <v>29</v>
      </c>
      <c r="M6" s="221" t="s">
        <v>29</v>
      </c>
      <c r="N6" s="221" t="s">
        <v>29</v>
      </c>
      <c r="O6" s="221" t="s">
        <v>29</v>
      </c>
      <c r="P6" s="170"/>
      <c r="Q6" s="144"/>
    </row>
    <row r="7" spans="1:17" ht="29.5" customHeight="1" x14ac:dyDescent="0.35">
      <c r="A7" s="193" t="s">
        <v>68</v>
      </c>
      <c r="B7" s="639"/>
      <c r="C7" s="565"/>
      <c r="D7" s="221" t="s">
        <v>17</v>
      </c>
      <c r="E7" s="221" t="s">
        <v>17</v>
      </c>
      <c r="F7" s="221" t="s">
        <v>17</v>
      </c>
      <c r="G7" s="221" t="s">
        <v>12</v>
      </c>
      <c r="H7" s="221" t="s">
        <v>15</v>
      </c>
      <c r="I7" s="221" t="s">
        <v>12</v>
      </c>
      <c r="J7" s="221" t="s">
        <v>17</v>
      </c>
      <c r="K7" s="221" t="s">
        <v>29</v>
      </c>
      <c r="L7" s="221" t="s">
        <v>29</v>
      </c>
      <c r="M7" s="221" t="s">
        <v>29</v>
      </c>
      <c r="N7" s="221" t="s">
        <v>29</v>
      </c>
      <c r="O7" s="221" t="s">
        <v>29</v>
      </c>
      <c r="P7" s="170"/>
      <c r="Q7" s="144"/>
    </row>
    <row r="8" spans="1:17" ht="29.5" customHeight="1" x14ac:dyDescent="0.35">
      <c r="A8" s="196" t="s">
        <v>73</v>
      </c>
      <c r="B8" s="249" t="s">
        <v>465</v>
      </c>
      <c r="C8" s="565"/>
      <c r="D8" s="221" t="s">
        <v>29</v>
      </c>
      <c r="E8" s="221" t="s">
        <v>15</v>
      </c>
      <c r="F8" s="221" t="s">
        <v>15</v>
      </c>
      <c r="G8" s="221" t="s">
        <v>15</v>
      </c>
      <c r="H8" s="221" t="s">
        <v>15</v>
      </c>
      <c r="I8" s="221" t="s">
        <v>29</v>
      </c>
      <c r="J8" s="221" t="s">
        <v>29</v>
      </c>
      <c r="K8" s="221" t="s">
        <v>29</v>
      </c>
      <c r="L8" s="221" t="s">
        <v>15</v>
      </c>
      <c r="M8" s="221" t="s">
        <v>29</v>
      </c>
      <c r="N8" s="221" t="s">
        <v>29</v>
      </c>
      <c r="O8" s="221" t="s">
        <v>29</v>
      </c>
      <c r="P8" s="170"/>
      <c r="Q8" s="144"/>
    </row>
    <row r="9" spans="1:17" ht="29.15" customHeight="1" x14ac:dyDescent="0.35">
      <c r="A9" s="631" t="s">
        <v>366</v>
      </c>
      <c r="B9" s="249" t="s">
        <v>367</v>
      </c>
      <c r="C9" s="565"/>
      <c r="D9" s="221" t="s">
        <v>29</v>
      </c>
      <c r="E9" s="221" t="s">
        <v>29</v>
      </c>
      <c r="F9" s="221" t="s">
        <v>29</v>
      </c>
      <c r="G9" s="221" t="s">
        <v>15</v>
      </c>
      <c r="H9" s="221" t="s">
        <v>15</v>
      </c>
      <c r="I9" s="221" t="s">
        <v>29</v>
      </c>
      <c r="J9" s="221" t="s">
        <v>29</v>
      </c>
      <c r="K9" s="221" t="s">
        <v>29</v>
      </c>
      <c r="L9" s="221" t="s">
        <v>29</v>
      </c>
      <c r="M9" s="221" t="s">
        <v>29</v>
      </c>
      <c r="N9" s="221" t="s">
        <v>29</v>
      </c>
      <c r="O9" s="221" t="s">
        <v>29</v>
      </c>
      <c r="P9" s="170"/>
      <c r="Q9" s="144"/>
    </row>
    <row r="10" spans="1:17" ht="29.15" customHeight="1" x14ac:dyDescent="0.35">
      <c r="A10" s="631"/>
      <c r="B10" s="249" t="s">
        <v>368</v>
      </c>
      <c r="C10" s="565"/>
      <c r="D10" s="221" t="s">
        <v>29</v>
      </c>
      <c r="E10" s="221" t="s">
        <v>29</v>
      </c>
      <c r="F10" s="221" t="s">
        <v>29</v>
      </c>
      <c r="G10" s="221" t="s">
        <v>15</v>
      </c>
      <c r="H10" s="221" t="s">
        <v>15</v>
      </c>
      <c r="I10" s="221" t="s">
        <v>29</v>
      </c>
      <c r="J10" s="221" t="s">
        <v>29</v>
      </c>
      <c r="K10" s="221" t="s">
        <v>29</v>
      </c>
      <c r="L10" s="221" t="s">
        <v>29</v>
      </c>
      <c r="M10" s="221" t="s">
        <v>29</v>
      </c>
      <c r="N10" s="221" t="s">
        <v>29</v>
      </c>
      <c r="O10" s="221" t="s">
        <v>29</v>
      </c>
      <c r="P10" s="170"/>
      <c r="Q10" s="144"/>
    </row>
    <row r="11" spans="1:17" ht="29.15" customHeight="1" x14ac:dyDescent="0.35">
      <c r="A11" s="631" t="s">
        <v>369</v>
      </c>
      <c r="B11" s="249" t="s">
        <v>370</v>
      </c>
      <c r="C11" s="565"/>
      <c r="D11" s="221" t="s">
        <v>29</v>
      </c>
      <c r="E11" s="221" t="s">
        <v>29</v>
      </c>
      <c r="F11" s="221" t="s">
        <v>29</v>
      </c>
      <c r="G11" s="221" t="s">
        <v>15</v>
      </c>
      <c r="H11" s="221" t="s">
        <v>15</v>
      </c>
      <c r="I11" s="221" t="s">
        <v>29</v>
      </c>
      <c r="J11" s="221" t="s">
        <v>29</v>
      </c>
      <c r="K11" s="221" t="s">
        <v>29</v>
      </c>
      <c r="L11" s="221" t="s">
        <v>29</v>
      </c>
      <c r="M11" s="221" t="s">
        <v>29</v>
      </c>
      <c r="N11" s="221" t="s">
        <v>29</v>
      </c>
      <c r="O11" s="221" t="s">
        <v>29</v>
      </c>
      <c r="P11" s="170"/>
      <c r="Q11" s="144"/>
    </row>
    <row r="12" spans="1:17" ht="29.15" customHeight="1" x14ac:dyDescent="0.35">
      <c r="A12" s="631"/>
      <c r="B12" s="249" t="s">
        <v>371</v>
      </c>
      <c r="C12" s="565"/>
      <c r="D12" s="221" t="s">
        <v>29</v>
      </c>
      <c r="E12" s="221" t="s">
        <v>29</v>
      </c>
      <c r="F12" s="221" t="s">
        <v>29</v>
      </c>
      <c r="G12" s="221" t="s">
        <v>15</v>
      </c>
      <c r="H12" s="221" t="s">
        <v>15</v>
      </c>
      <c r="I12" s="221" t="s">
        <v>29</v>
      </c>
      <c r="J12" s="221" t="s">
        <v>29</v>
      </c>
      <c r="K12" s="221" t="s">
        <v>29</v>
      </c>
      <c r="L12" s="221" t="s">
        <v>29</v>
      </c>
      <c r="M12" s="221" t="s">
        <v>29</v>
      </c>
      <c r="N12" s="221" t="s">
        <v>29</v>
      </c>
      <c r="O12" s="221" t="s">
        <v>29</v>
      </c>
      <c r="P12" s="170"/>
      <c r="Q12" s="468"/>
    </row>
    <row r="13" spans="1:17" ht="42" customHeight="1" x14ac:dyDescent="0.35">
      <c r="A13" s="625" t="s">
        <v>372</v>
      </c>
      <c r="B13" s="249" t="s">
        <v>466</v>
      </c>
      <c r="C13" s="565" t="s">
        <v>463</v>
      </c>
      <c r="D13" s="221" t="s">
        <v>600</v>
      </c>
      <c r="E13" s="221" t="s">
        <v>29</v>
      </c>
      <c r="F13" s="221" t="s">
        <v>29</v>
      </c>
      <c r="G13" s="221" t="s">
        <v>29</v>
      </c>
      <c r="H13" s="221" t="s">
        <v>29</v>
      </c>
      <c r="I13" s="221" t="s">
        <v>29</v>
      </c>
      <c r="J13" s="221" t="s">
        <v>29</v>
      </c>
      <c r="K13" s="221" t="s">
        <v>600</v>
      </c>
      <c r="L13" s="221" t="s">
        <v>29</v>
      </c>
      <c r="M13" s="221" t="s">
        <v>29</v>
      </c>
      <c r="N13" s="221" t="s">
        <v>29</v>
      </c>
      <c r="O13" s="221" t="s">
        <v>29</v>
      </c>
      <c r="P13" s="170"/>
      <c r="Q13" s="144"/>
    </row>
    <row r="14" spans="1:17" ht="42" customHeight="1" x14ac:dyDescent="0.35">
      <c r="A14" s="626"/>
      <c r="B14" s="249" t="s">
        <v>467</v>
      </c>
      <c r="C14" s="565"/>
      <c r="D14" s="221" t="s">
        <v>600</v>
      </c>
      <c r="E14" s="221" t="s">
        <v>29</v>
      </c>
      <c r="F14" s="221" t="s">
        <v>29</v>
      </c>
      <c r="G14" s="221" t="s">
        <v>29</v>
      </c>
      <c r="H14" s="221" t="s">
        <v>29</v>
      </c>
      <c r="I14" s="221" t="s">
        <v>29</v>
      </c>
      <c r="J14" s="221" t="s">
        <v>29</v>
      </c>
      <c r="K14" s="221" t="s">
        <v>600</v>
      </c>
      <c r="L14" s="221" t="s">
        <v>29</v>
      </c>
      <c r="M14" s="221" t="s">
        <v>29</v>
      </c>
      <c r="N14" s="221" t="s">
        <v>29</v>
      </c>
      <c r="O14" s="221" t="s">
        <v>29</v>
      </c>
      <c r="P14" s="170"/>
      <c r="Q14" s="144"/>
    </row>
    <row r="15" spans="1:17" ht="53" customHeight="1" x14ac:dyDescent="0.35">
      <c r="A15" s="634"/>
      <c r="B15" s="139" t="s">
        <v>373</v>
      </c>
      <c r="C15" s="246" t="s">
        <v>464</v>
      </c>
      <c r="D15" s="221" t="s">
        <v>15</v>
      </c>
      <c r="E15" s="221" t="s">
        <v>15</v>
      </c>
      <c r="F15" s="221" t="s">
        <v>15</v>
      </c>
      <c r="G15" s="221" t="s">
        <v>29</v>
      </c>
      <c r="H15" s="221" t="s">
        <v>29</v>
      </c>
      <c r="I15" s="221" t="s">
        <v>29</v>
      </c>
      <c r="J15" s="221" t="s">
        <v>15</v>
      </c>
      <c r="K15" s="221" t="s">
        <v>15</v>
      </c>
      <c r="L15" s="221" t="s">
        <v>15</v>
      </c>
      <c r="M15" s="221" t="s">
        <v>29</v>
      </c>
      <c r="N15" s="221" t="s">
        <v>15</v>
      </c>
      <c r="O15" s="221" t="s">
        <v>29</v>
      </c>
      <c r="P15" s="170"/>
      <c r="Q15" s="144"/>
    </row>
    <row r="16" spans="1:17" ht="32.5" customHeight="1" x14ac:dyDescent="0.35">
      <c r="A16" s="631" t="s">
        <v>374</v>
      </c>
      <c r="B16" s="249" t="s">
        <v>375</v>
      </c>
      <c r="C16" s="582" t="s">
        <v>468</v>
      </c>
      <c r="D16" s="221" t="s">
        <v>29</v>
      </c>
      <c r="E16" s="221" t="s">
        <v>29</v>
      </c>
      <c r="F16" s="221" t="s">
        <v>29</v>
      </c>
      <c r="G16" s="221" t="s">
        <v>15</v>
      </c>
      <c r="H16" s="221" t="s">
        <v>15</v>
      </c>
      <c r="I16" s="221" t="s">
        <v>29</v>
      </c>
      <c r="J16" s="221" t="s">
        <v>29</v>
      </c>
      <c r="K16" s="221" t="s">
        <v>29</v>
      </c>
      <c r="L16" s="221" t="s">
        <v>29</v>
      </c>
      <c r="M16" s="221" t="s">
        <v>29</v>
      </c>
      <c r="N16" s="221" t="s">
        <v>29</v>
      </c>
      <c r="O16" s="221" t="s">
        <v>29</v>
      </c>
      <c r="P16" s="170"/>
      <c r="Q16" s="144"/>
    </row>
    <row r="17" spans="1:17" ht="32.5" customHeight="1" x14ac:dyDescent="0.35">
      <c r="A17" s="632"/>
      <c r="B17" s="250" t="s">
        <v>376</v>
      </c>
      <c r="C17" s="583"/>
      <c r="D17" s="221" t="s">
        <v>29</v>
      </c>
      <c r="E17" s="221" t="s">
        <v>29</v>
      </c>
      <c r="F17" s="221" t="s">
        <v>29</v>
      </c>
      <c r="G17" s="221" t="s">
        <v>15</v>
      </c>
      <c r="H17" s="221" t="s">
        <v>15</v>
      </c>
      <c r="I17" s="221" t="s">
        <v>29</v>
      </c>
      <c r="J17" s="221" t="s">
        <v>29</v>
      </c>
      <c r="K17" s="221" t="s">
        <v>29</v>
      </c>
      <c r="L17" s="221" t="s">
        <v>29</v>
      </c>
      <c r="M17" s="221" t="s">
        <v>29</v>
      </c>
      <c r="N17" s="221" t="s">
        <v>29</v>
      </c>
      <c r="O17" s="221" t="s">
        <v>29</v>
      </c>
      <c r="P17" s="170"/>
      <c r="Q17" s="144"/>
    </row>
    <row r="18" spans="1:17" ht="32.5" customHeight="1" x14ac:dyDescent="0.35">
      <c r="A18" s="631" t="s">
        <v>377</v>
      </c>
      <c r="B18" s="249" t="s">
        <v>378</v>
      </c>
      <c r="C18" s="583"/>
      <c r="D18" s="221" t="s">
        <v>29</v>
      </c>
      <c r="E18" s="221" t="s">
        <v>29</v>
      </c>
      <c r="F18" s="221" t="s">
        <v>29</v>
      </c>
      <c r="G18" s="221" t="s">
        <v>15</v>
      </c>
      <c r="H18" s="221" t="s">
        <v>15</v>
      </c>
      <c r="I18" s="221" t="s">
        <v>29</v>
      </c>
      <c r="J18" s="221" t="s">
        <v>29</v>
      </c>
      <c r="K18" s="221" t="s">
        <v>29</v>
      </c>
      <c r="L18" s="221" t="s">
        <v>29</v>
      </c>
      <c r="M18" s="221" t="s">
        <v>29</v>
      </c>
      <c r="N18" s="221" t="s">
        <v>29</v>
      </c>
      <c r="O18" s="221" t="s">
        <v>29</v>
      </c>
      <c r="P18" s="170"/>
      <c r="Q18" s="144"/>
    </row>
    <row r="19" spans="1:17" ht="32.5" customHeight="1" x14ac:dyDescent="0.35">
      <c r="A19" s="631"/>
      <c r="B19" s="249" t="s">
        <v>379</v>
      </c>
      <c r="C19" s="583"/>
      <c r="D19" s="221" t="s">
        <v>29</v>
      </c>
      <c r="E19" s="221" t="s">
        <v>29</v>
      </c>
      <c r="F19" s="221" t="s">
        <v>29</v>
      </c>
      <c r="G19" s="221" t="s">
        <v>15</v>
      </c>
      <c r="H19" s="221" t="s">
        <v>15</v>
      </c>
      <c r="I19" s="221" t="s">
        <v>29</v>
      </c>
      <c r="J19" s="221" t="s">
        <v>29</v>
      </c>
      <c r="K19" s="221" t="s">
        <v>29</v>
      </c>
      <c r="L19" s="221" t="s">
        <v>29</v>
      </c>
      <c r="M19" s="221" t="s">
        <v>29</v>
      </c>
      <c r="N19" s="221" t="s">
        <v>29</v>
      </c>
      <c r="O19" s="221" t="s">
        <v>29</v>
      </c>
      <c r="P19" s="170"/>
      <c r="Q19" s="144"/>
    </row>
    <row r="20" spans="1:17" ht="32.5" customHeight="1" x14ac:dyDescent="0.35">
      <c r="A20" s="197" t="s">
        <v>69</v>
      </c>
      <c r="B20" s="116" t="s">
        <v>70</v>
      </c>
      <c r="C20" s="584"/>
      <c r="D20" s="221" t="s">
        <v>15</v>
      </c>
      <c r="E20" s="221" t="s">
        <v>29</v>
      </c>
      <c r="F20" s="221" t="s">
        <v>29</v>
      </c>
      <c r="G20" s="221" t="s">
        <v>29</v>
      </c>
      <c r="H20" s="221" t="s">
        <v>29</v>
      </c>
      <c r="I20" s="221" t="s">
        <v>29</v>
      </c>
      <c r="J20" s="221" t="s">
        <v>15</v>
      </c>
      <c r="K20" s="221" t="s">
        <v>29</v>
      </c>
      <c r="L20" s="221" t="s">
        <v>29</v>
      </c>
      <c r="M20" s="221" t="s">
        <v>15</v>
      </c>
      <c r="N20" s="221" t="s">
        <v>29</v>
      </c>
      <c r="O20" s="221" t="s">
        <v>29</v>
      </c>
      <c r="P20" s="170"/>
      <c r="Q20" s="144"/>
    </row>
    <row r="21" spans="1:17" ht="15" customHeight="1" x14ac:dyDescent="0.35">
      <c r="A21" s="573" t="s">
        <v>772</v>
      </c>
      <c r="B21" s="598"/>
      <c r="C21" s="598"/>
      <c r="D21" s="88">
        <v>1664</v>
      </c>
      <c r="E21" s="88">
        <v>624</v>
      </c>
      <c r="F21" s="88">
        <v>624</v>
      </c>
      <c r="G21" s="88">
        <v>676</v>
      </c>
      <c r="H21" s="88">
        <v>572</v>
      </c>
      <c r="I21" s="88">
        <v>208</v>
      </c>
      <c r="J21" s="88">
        <v>624</v>
      </c>
      <c r="K21" s="88">
        <v>1092</v>
      </c>
      <c r="L21" s="88">
        <v>104</v>
      </c>
      <c r="M21" s="88">
        <v>52</v>
      </c>
      <c r="N21" s="88">
        <v>52</v>
      </c>
      <c r="O21" s="88">
        <v>0</v>
      </c>
      <c r="P21" s="171">
        <f>SUM(D21:O21)</f>
        <v>6292</v>
      </c>
      <c r="Q21" s="144"/>
    </row>
    <row r="22" spans="1:17" ht="15.5" customHeight="1" x14ac:dyDescent="0.35">
      <c r="A22" s="571" t="s">
        <v>196</v>
      </c>
      <c r="B22" s="593"/>
      <c r="C22" s="593"/>
      <c r="D22" s="544"/>
      <c r="E22" s="544"/>
      <c r="F22" s="544"/>
      <c r="G22" s="544"/>
      <c r="H22" s="544"/>
      <c r="I22" s="544"/>
      <c r="J22" s="544"/>
      <c r="K22" s="544"/>
      <c r="L22" s="544"/>
      <c r="M22" s="544"/>
      <c r="N22" s="544"/>
      <c r="O22" s="544"/>
      <c r="P22" s="172"/>
      <c r="Q22" s="144"/>
    </row>
    <row r="23" spans="1:17" ht="15.5" customHeight="1" x14ac:dyDescent="0.35">
      <c r="A23" s="576" t="s">
        <v>781</v>
      </c>
      <c r="B23" s="597"/>
      <c r="C23" s="597"/>
      <c r="D23" s="340">
        <f t="shared" ref="D23:O23" si="0">D22*D21</f>
        <v>0</v>
      </c>
      <c r="E23" s="340">
        <f t="shared" si="0"/>
        <v>0</v>
      </c>
      <c r="F23" s="340">
        <f t="shared" si="0"/>
        <v>0</v>
      </c>
      <c r="G23" s="340">
        <f t="shared" si="0"/>
        <v>0</v>
      </c>
      <c r="H23" s="340">
        <f t="shared" si="0"/>
        <v>0</v>
      </c>
      <c r="I23" s="340">
        <f t="shared" si="0"/>
        <v>0</v>
      </c>
      <c r="J23" s="340">
        <f t="shared" si="0"/>
        <v>0</v>
      </c>
      <c r="K23" s="340">
        <f t="shared" si="0"/>
        <v>0</v>
      </c>
      <c r="L23" s="340">
        <f t="shared" si="0"/>
        <v>0</v>
      </c>
      <c r="M23" s="340">
        <f t="shared" si="0"/>
        <v>0</v>
      </c>
      <c r="N23" s="340">
        <f t="shared" si="0"/>
        <v>0</v>
      </c>
      <c r="O23" s="340">
        <f t="shared" si="0"/>
        <v>0</v>
      </c>
      <c r="P23" s="138">
        <f>SUM(D23:O23)</f>
        <v>0</v>
      </c>
      <c r="Q23" s="144"/>
    </row>
    <row r="24" spans="1:17" ht="21.5" customHeight="1" x14ac:dyDescent="0.35">
      <c r="A24" s="578" t="s">
        <v>686</v>
      </c>
      <c r="B24" s="579"/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80"/>
      <c r="Q24" s="144"/>
    </row>
    <row r="25" spans="1:17" ht="29" customHeight="1" x14ac:dyDescent="0.35">
      <c r="A25" s="200" t="s">
        <v>66</v>
      </c>
      <c r="B25" s="625" t="s">
        <v>402</v>
      </c>
      <c r="C25" s="582" t="s">
        <v>468</v>
      </c>
      <c r="D25" s="38" t="s">
        <v>20</v>
      </c>
      <c r="E25" s="38" t="s">
        <v>20</v>
      </c>
      <c r="F25" s="191" t="s">
        <v>20</v>
      </c>
      <c r="G25" s="191" t="s">
        <v>20</v>
      </c>
      <c r="H25" s="191" t="s">
        <v>20</v>
      </c>
      <c r="I25" s="191" t="s">
        <v>20</v>
      </c>
      <c r="J25" s="191" t="s">
        <v>20</v>
      </c>
      <c r="K25" s="38" t="s">
        <v>29</v>
      </c>
      <c r="L25" s="38" t="s">
        <v>29</v>
      </c>
      <c r="M25" s="38" t="s">
        <v>29</v>
      </c>
      <c r="N25" s="38" t="s">
        <v>29</v>
      </c>
      <c r="O25" s="191" t="s">
        <v>20</v>
      </c>
      <c r="P25" s="170"/>
      <c r="Q25" s="144"/>
    </row>
    <row r="26" spans="1:17" ht="29" customHeight="1" x14ac:dyDescent="0.35">
      <c r="A26" s="200" t="s">
        <v>68</v>
      </c>
      <c r="B26" s="626"/>
      <c r="C26" s="583"/>
      <c r="D26" s="38" t="s">
        <v>20</v>
      </c>
      <c r="E26" s="38" t="s">
        <v>20</v>
      </c>
      <c r="F26" s="191" t="s">
        <v>20</v>
      </c>
      <c r="G26" s="191" t="s">
        <v>20</v>
      </c>
      <c r="H26" s="191" t="s">
        <v>20</v>
      </c>
      <c r="I26" s="191" t="s">
        <v>20</v>
      </c>
      <c r="J26" s="191" t="s">
        <v>20</v>
      </c>
      <c r="K26" s="38" t="s">
        <v>29</v>
      </c>
      <c r="L26" s="38" t="s">
        <v>29</v>
      </c>
      <c r="M26" s="38" t="s">
        <v>29</v>
      </c>
      <c r="N26" s="38" t="s">
        <v>29</v>
      </c>
      <c r="O26" s="191" t="s">
        <v>20</v>
      </c>
      <c r="P26" s="170"/>
      <c r="Q26" s="144"/>
    </row>
    <row r="27" spans="1:17" ht="15.5" x14ac:dyDescent="0.35">
      <c r="A27" s="200" t="s">
        <v>73</v>
      </c>
      <c r="B27" s="626"/>
      <c r="C27" s="583"/>
      <c r="D27" s="38" t="s">
        <v>29</v>
      </c>
      <c r="E27" s="191" t="s">
        <v>20</v>
      </c>
      <c r="F27" s="191" t="s">
        <v>20</v>
      </c>
      <c r="G27" s="191" t="s">
        <v>20</v>
      </c>
      <c r="H27" s="191" t="s">
        <v>20</v>
      </c>
      <c r="I27" s="38" t="s">
        <v>29</v>
      </c>
      <c r="J27" s="38" t="s">
        <v>29</v>
      </c>
      <c r="K27" s="38" t="s">
        <v>29</v>
      </c>
      <c r="L27" s="191" t="s">
        <v>20</v>
      </c>
      <c r="M27" s="38" t="s">
        <v>29</v>
      </c>
      <c r="N27" s="38" t="s">
        <v>29</v>
      </c>
      <c r="O27" s="38" t="s">
        <v>29</v>
      </c>
      <c r="P27" s="170"/>
      <c r="Q27" s="144"/>
    </row>
    <row r="28" spans="1:17" ht="27.65" customHeight="1" x14ac:dyDescent="0.35">
      <c r="A28" s="200" t="s">
        <v>380</v>
      </c>
      <c r="B28" s="626"/>
      <c r="C28" s="584"/>
      <c r="D28" s="38" t="s">
        <v>29</v>
      </c>
      <c r="E28" s="38" t="s">
        <v>29</v>
      </c>
      <c r="F28" s="191"/>
      <c r="G28" s="191" t="s">
        <v>20</v>
      </c>
      <c r="H28" s="191" t="s">
        <v>20</v>
      </c>
      <c r="I28" s="38" t="s">
        <v>29</v>
      </c>
      <c r="J28" s="38" t="s">
        <v>29</v>
      </c>
      <c r="K28" s="38" t="s">
        <v>29</v>
      </c>
      <c r="L28" s="38" t="s">
        <v>29</v>
      </c>
      <c r="M28" s="38" t="s">
        <v>29</v>
      </c>
      <c r="N28" s="38" t="s">
        <v>29</v>
      </c>
      <c r="O28" s="38" t="s">
        <v>29</v>
      </c>
      <c r="P28" s="170"/>
      <c r="Q28" s="144"/>
    </row>
    <row r="29" spans="1:17" ht="49" customHeight="1" x14ac:dyDescent="0.35">
      <c r="A29" s="200" t="s">
        <v>372</v>
      </c>
      <c r="B29" s="626"/>
      <c r="C29" s="246" t="s">
        <v>463</v>
      </c>
      <c r="D29" s="38" t="s">
        <v>20</v>
      </c>
      <c r="E29" s="38" t="s">
        <v>20</v>
      </c>
      <c r="F29" s="191" t="s">
        <v>20</v>
      </c>
      <c r="G29" s="38" t="s">
        <v>29</v>
      </c>
      <c r="H29" s="38" t="s">
        <v>29</v>
      </c>
      <c r="I29" s="38" t="s">
        <v>29</v>
      </c>
      <c r="J29" s="191" t="s">
        <v>20</v>
      </c>
      <c r="K29" s="38" t="s">
        <v>20</v>
      </c>
      <c r="L29" s="191" t="s">
        <v>20</v>
      </c>
      <c r="M29" s="38" t="s">
        <v>29</v>
      </c>
      <c r="N29" s="191" t="s">
        <v>20</v>
      </c>
      <c r="O29" s="38" t="s">
        <v>29</v>
      </c>
      <c r="P29" s="170"/>
      <c r="Q29" s="144"/>
    </row>
    <row r="30" spans="1:17" ht="27.5" customHeight="1" x14ac:dyDescent="0.35">
      <c r="A30" s="305" t="s">
        <v>381</v>
      </c>
      <c r="B30" s="626"/>
      <c r="C30" s="582" t="s">
        <v>468</v>
      </c>
      <c r="D30" s="191" t="s">
        <v>29</v>
      </c>
      <c r="E30" s="191" t="s">
        <v>29</v>
      </c>
      <c r="F30" s="191" t="s">
        <v>29</v>
      </c>
      <c r="G30" s="199" t="s">
        <v>20</v>
      </c>
      <c r="H30" s="199" t="s">
        <v>20</v>
      </c>
      <c r="I30" s="199" t="s">
        <v>29</v>
      </c>
      <c r="J30" s="199" t="s">
        <v>29</v>
      </c>
      <c r="K30" s="199" t="s">
        <v>29</v>
      </c>
      <c r="L30" s="199" t="s">
        <v>29</v>
      </c>
      <c r="M30" s="199" t="s">
        <v>29</v>
      </c>
      <c r="N30" s="199" t="s">
        <v>29</v>
      </c>
      <c r="O30" s="199" t="s">
        <v>29</v>
      </c>
      <c r="P30" s="170"/>
      <c r="Q30" s="144"/>
    </row>
    <row r="31" spans="1:17" ht="27.5" customHeight="1" x14ac:dyDescent="0.35">
      <c r="A31" s="200" t="s">
        <v>69</v>
      </c>
      <c r="B31" s="634"/>
      <c r="C31" s="583"/>
      <c r="D31" s="191" t="s">
        <v>20</v>
      </c>
      <c r="E31" s="38" t="s">
        <v>29</v>
      </c>
      <c r="F31" s="38" t="s">
        <v>29</v>
      </c>
      <c r="G31" s="38" t="s">
        <v>29</v>
      </c>
      <c r="H31" s="38" t="s">
        <v>29</v>
      </c>
      <c r="I31" s="38" t="s">
        <v>29</v>
      </c>
      <c r="J31" s="191" t="s">
        <v>20</v>
      </c>
      <c r="K31" s="38" t="s">
        <v>29</v>
      </c>
      <c r="L31" s="199"/>
      <c r="M31" s="191" t="s">
        <v>20</v>
      </c>
      <c r="N31" s="199"/>
      <c r="O31" s="191" t="s">
        <v>20</v>
      </c>
      <c r="P31" s="170"/>
      <c r="Q31" s="144"/>
    </row>
    <row r="32" spans="1:17" ht="27.5" customHeight="1" x14ac:dyDescent="0.35">
      <c r="A32" s="200" t="s">
        <v>382</v>
      </c>
      <c r="B32" s="193" t="s">
        <v>384</v>
      </c>
      <c r="C32" s="583"/>
      <c r="D32" s="38" t="s">
        <v>29</v>
      </c>
      <c r="E32" s="38" t="s">
        <v>29</v>
      </c>
      <c r="F32" s="38" t="s">
        <v>29</v>
      </c>
      <c r="G32" s="191" t="s">
        <v>20</v>
      </c>
      <c r="H32" s="38" t="s">
        <v>29</v>
      </c>
      <c r="I32" s="38" t="s">
        <v>29</v>
      </c>
      <c r="J32" s="191" t="s">
        <v>20</v>
      </c>
      <c r="K32" s="38" t="s">
        <v>20</v>
      </c>
      <c r="L32" s="38" t="s">
        <v>29</v>
      </c>
      <c r="M32" s="38" t="s">
        <v>29</v>
      </c>
      <c r="N32" s="38" t="s">
        <v>29</v>
      </c>
      <c r="O32" s="38" t="s">
        <v>29</v>
      </c>
      <c r="P32" s="170"/>
      <c r="Q32" s="144"/>
    </row>
    <row r="33" spans="1:17" ht="42.5" customHeight="1" x14ac:dyDescent="0.35">
      <c r="A33" s="200" t="s">
        <v>383</v>
      </c>
      <c r="B33" s="193" t="s">
        <v>385</v>
      </c>
      <c r="C33" s="584"/>
      <c r="D33" s="38" t="s">
        <v>29</v>
      </c>
      <c r="E33" s="38" t="s">
        <v>29</v>
      </c>
      <c r="F33" s="38" t="s">
        <v>29</v>
      </c>
      <c r="G33" s="38" t="s">
        <v>29</v>
      </c>
      <c r="H33" s="38" t="s">
        <v>29</v>
      </c>
      <c r="I33" s="38" t="s">
        <v>29</v>
      </c>
      <c r="J33" s="38" t="s">
        <v>29</v>
      </c>
      <c r="K33" s="38" t="s">
        <v>20</v>
      </c>
      <c r="L33" s="38" t="s">
        <v>29</v>
      </c>
      <c r="M33" s="38" t="s">
        <v>29</v>
      </c>
      <c r="N33" s="38" t="s">
        <v>29</v>
      </c>
      <c r="O33" s="38" t="s">
        <v>29</v>
      </c>
      <c r="P33" s="222"/>
      <c r="Q33" s="144"/>
    </row>
    <row r="34" spans="1:17" ht="15" customHeight="1" x14ac:dyDescent="0.35">
      <c r="A34" s="568" t="s">
        <v>779</v>
      </c>
      <c r="B34" s="568"/>
      <c r="C34" s="568"/>
      <c r="D34" s="401">
        <v>20</v>
      </c>
      <c r="E34" s="401">
        <v>7</v>
      </c>
      <c r="F34" s="401">
        <v>4</v>
      </c>
      <c r="G34" s="401">
        <v>20</v>
      </c>
      <c r="H34" s="401">
        <v>17</v>
      </c>
      <c r="I34" s="401">
        <v>2</v>
      </c>
      <c r="J34" s="401">
        <v>6</v>
      </c>
      <c r="K34" s="401">
        <v>14</v>
      </c>
      <c r="L34" s="401">
        <v>2</v>
      </c>
      <c r="M34" s="401">
        <v>2</v>
      </c>
      <c r="N34" s="401">
        <v>2</v>
      </c>
      <c r="O34" s="401">
        <v>39</v>
      </c>
      <c r="P34" s="147">
        <f>SUM(D34:O34)</f>
        <v>135</v>
      </c>
      <c r="Q34" s="144"/>
    </row>
    <row r="35" spans="1:17" ht="15" customHeight="1" x14ac:dyDescent="0.35">
      <c r="A35" s="567" t="s">
        <v>196</v>
      </c>
      <c r="B35" s="567"/>
      <c r="C35" s="567"/>
      <c r="D35" s="544"/>
      <c r="E35" s="544"/>
      <c r="F35" s="544"/>
      <c r="G35" s="542"/>
      <c r="H35" s="544"/>
      <c r="I35" s="544"/>
      <c r="J35" s="544"/>
      <c r="K35" s="544"/>
      <c r="L35" s="544"/>
      <c r="M35" s="544"/>
      <c r="N35" s="544"/>
      <c r="O35" s="544"/>
      <c r="P35" s="172"/>
      <c r="Q35" s="144"/>
    </row>
    <row r="36" spans="1:17" ht="15" customHeight="1" x14ac:dyDescent="0.35">
      <c r="A36" s="576" t="s">
        <v>780</v>
      </c>
      <c r="B36" s="597"/>
      <c r="C36" s="597"/>
      <c r="D36" s="277">
        <f t="shared" ref="D36:O36" si="1">D35*D34</f>
        <v>0</v>
      </c>
      <c r="E36" s="277">
        <f t="shared" si="1"/>
        <v>0</v>
      </c>
      <c r="F36" s="277">
        <f t="shared" si="1"/>
        <v>0</v>
      </c>
      <c r="G36" s="277">
        <f t="shared" si="1"/>
        <v>0</v>
      </c>
      <c r="H36" s="277">
        <f t="shared" si="1"/>
        <v>0</v>
      </c>
      <c r="I36" s="277">
        <f t="shared" si="1"/>
        <v>0</v>
      </c>
      <c r="J36" s="277">
        <f t="shared" si="1"/>
        <v>0</v>
      </c>
      <c r="K36" s="277">
        <f t="shared" si="1"/>
        <v>0</v>
      </c>
      <c r="L36" s="277">
        <f t="shared" si="1"/>
        <v>0</v>
      </c>
      <c r="M36" s="277">
        <f t="shared" si="1"/>
        <v>0</v>
      </c>
      <c r="N36" s="277">
        <f t="shared" si="1"/>
        <v>0</v>
      </c>
      <c r="O36" s="277">
        <f t="shared" si="1"/>
        <v>0</v>
      </c>
      <c r="P36" s="138">
        <f>SUM(D36:O36)</f>
        <v>0</v>
      </c>
      <c r="Q36" s="144"/>
    </row>
    <row r="37" spans="1:17" x14ac:dyDescent="0.35">
      <c r="A37" s="633" t="s">
        <v>806</v>
      </c>
      <c r="B37" s="633"/>
      <c r="C37" s="633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  <c r="P37" s="633"/>
      <c r="Q37" s="144"/>
    </row>
    <row r="38" spans="1:17" x14ac:dyDescent="0.35">
      <c r="A38" s="306"/>
      <c r="B38" s="306"/>
      <c r="C38" s="306"/>
      <c r="D38" s="306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06"/>
      <c r="Q38" s="144"/>
    </row>
    <row r="39" spans="1:17" x14ac:dyDescent="0.35">
      <c r="C39" s="121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</row>
    <row r="40" spans="1:17" x14ac:dyDescent="0.35">
      <c r="C40" s="121"/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</row>
  </sheetData>
  <mergeCells count="39">
    <mergeCell ref="B6:B7"/>
    <mergeCell ref="A9:A10"/>
    <mergeCell ref="I3:I4"/>
    <mergeCell ref="J3:J4"/>
    <mergeCell ref="C6:C12"/>
    <mergeCell ref="A2:A4"/>
    <mergeCell ref="B2:B4"/>
    <mergeCell ref="C13:C14"/>
    <mergeCell ref="D3:D4"/>
    <mergeCell ref="E3:E4"/>
    <mergeCell ref="D2:O2"/>
    <mergeCell ref="O3:O4"/>
    <mergeCell ref="K3:K4"/>
    <mergeCell ref="L3:L4"/>
    <mergeCell ref="M3:M4"/>
    <mergeCell ref="N3:N4"/>
    <mergeCell ref="C2:C4"/>
    <mergeCell ref="A1:P1"/>
    <mergeCell ref="A11:A12"/>
    <mergeCell ref="A16:A17"/>
    <mergeCell ref="A37:P37"/>
    <mergeCell ref="A22:C22"/>
    <mergeCell ref="A23:C23"/>
    <mergeCell ref="A34:C34"/>
    <mergeCell ref="A35:C35"/>
    <mergeCell ref="B25:B31"/>
    <mergeCell ref="A24:P24"/>
    <mergeCell ref="A13:A15"/>
    <mergeCell ref="P2:P4"/>
    <mergeCell ref="F3:F4"/>
    <mergeCell ref="G3:G4"/>
    <mergeCell ref="H3:H4"/>
    <mergeCell ref="A5:P5"/>
    <mergeCell ref="A21:C21"/>
    <mergeCell ref="C30:C33"/>
    <mergeCell ref="C16:C20"/>
    <mergeCell ref="A36:C36"/>
    <mergeCell ref="A18:A19"/>
    <mergeCell ref="C25:C28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55"/>
  <sheetViews>
    <sheetView zoomScale="80" zoomScaleNormal="80" workbookViewId="0">
      <selection activeCell="W11" sqref="W11"/>
    </sheetView>
  </sheetViews>
  <sheetFormatPr defaultRowHeight="14.5" x14ac:dyDescent="0.35"/>
  <cols>
    <col min="1" max="1" width="15.453125" style="144" customWidth="1"/>
    <col min="2" max="2" width="12.08984375" style="144" customWidth="1"/>
    <col min="3" max="3" width="24" style="144" customWidth="1"/>
    <col min="4" max="4" width="20.81640625" style="144" customWidth="1"/>
    <col min="5" max="5" width="37.81640625" style="144" customWidth="1"/>
    <col min="6" max="10" width="9.453125" style="144" customWidth="1"/>
    <col min="11" max="11" width="10.1796875" style="144" customWidth="1"/>
    <col min="12" max="12" width="16.08984375" style="144" customWidth="1"/>
    <col min="13" max="13" width="7.453125" style="144" customWidth="1"/>
    <col min="14" max="14" width="10.453125" style="144" customWidth="1"/>
    <col min="15" max="15" width="8.81640625" style="144" customWidth="1"/>
    <col min="16" max="16" width="8.08984375" customWidth="1"/>
    <col min="17" max="17" width="9.1796875" customWidth="1"/>
    <col min="18" max="18" width="16.1796875" customWidth="1"/>
    <col min="20" max="20" width="10.08984375" bestFit="1" customWidth="1"/>
    <col min="22" max="22" width="16.1796875" customWidth="1"/>
    <col min="23" max="23" width="15.453125" customWidth="1"/>
  </cols>
  <sheetData>
    <row r="1" spans="1:20" ht="16" customHeight="1" x14ac:dyDescent="0.35">
      <c r="A1" s="192" t="s">
        <v>386</v>
      </c>
    </row>
    <row r="2" spans="1:20" ht="26.15" customHeight="1" x14ac:dyDescent="0.35">
      <c r="A2" s="563" t="s">
        <v>80</v>
      </c>
      <c r="B2" s="563" t="s">
        <v>387</v>
      </c>
      <c r="C2" s="563" t="s">
        <v>636</v>
      </c>
      <c r="D2" s="563" t="s">
        <v>637</v>
      </c>
      <c r="E2" s="589" t="s">
        <v>438</v>
      </c>
      <c r="F2" s="563" t="s">
        <v>354</v>
      </c>
      <c r="G2" s="563"/>
      <c r="H2" s="563"/>
      <c r="I2" s="563"/>
      <c r="J2" s="589"/>
      <c r="K2" s="589"/>
      <c r="L2" s="563" t="s">
        <v>633</v>
      </c>
      <c r="M2" s="10"/>
    </row>
    <row r="3" spans="1:20" ht="27.65" customHeight="1" x14ac:dyDescent="0.35">
      <c r="A3" s="563"/>
      <c r="B3" s="563"/>
      <c r="C3" s="563"/>
      <c r="D3" s="563"/>
      <c r="E3" s="592"/>
      <c r="F3" s="189" t="s">
        <v>82</v>
      </c>
      <c r="G3" s="189" t="s">
        <v>83</v>
      </c>
      <c r="H3" s="189" t="s">
        <v>84</v>
      </c>
      <c r="I3" s="198" t="s">
        <v>85</v>
      </c>
      <c r="J3" s="190" t="s">
        <v>663</v>
      </c>
      <c r="K3" s="190" t="s">
        <v>444</v>
      </c>
      <c r="L3" s="563"/>
      <c r="M3" s="19"/>
    </row>
    <row r="4" spans="1:20" ht="151" customHeight="1" x14ac:dyDescent="0.35">
      <c r="A4" s="471" t="s">
        <v>447</v>
      </c>
      <c r="B4" s="232" t="s">
        <v>315</v>
      </c>
      <c r="C4" s="193" t="s">
        <v>635</v>
      </c>
      <c r="D4" s="193" t="s">
        <v>634</v>
      </c>
      <c r="E4" s="232" t="s">
        <v>514</v>
      </c>
      <c r="F4" s="87" t="s">
        <v>304</v>
      </c>
      <c r="G4" s="87" t="s">
        <v>304</v>
      </c>
      <c r="H4" s="87" t="s">
        <v>304</v>
      </c>
      <c r="I4" s="87" t="s">
        <v>304</v>
      </c>
      <c r="J4" s="230" t="s">
        <v>304</v>
      </c>
      <c r="K4" s="231" t="s">
        <v>304</v>
      </c>
      <c r="L4" s="223" t="s">
        <v>316</v>
      </c>
      <c r="M4" s="19"/>
      <c r="N4" s="151"/>
    </row>
    <row r="5" spans="1:20" ht="16.5" customHeight="1" x14ac:dyDescent="0.35">
      <c r="A5" s="672" t="s">
        <v>779</v>
      </c>
      <c r="B5" s="673"/>
      <c r="C5" s="673"/>
      <c r="D5" s="673"/>
      <c r="E5" s="674"/>
      <c r="F5" s="520">
        <v>807</v>
      </c>
      <c r="G5" s="520">
        <v>807</v>
      </c>
      <c r="H5" s="520">
        <v>807</v>
      </c>
      <c r="I5" s="520">
        <v>807</v>
      </c>
      <c r="J5" s="520">
        <v>807</v>
      </c>
      <c r="K5" s="520">
        <v>807</v>
      </c>
      <c r="L5" s="224">
        <f>SUM(F5:J5)</f>
        <v>4035</v>
      </c>
      <c r="M5" s="19"/>
      <c r="N5" s="508"/>
      <c r="Q5" s="373"/>
      <c r="R5" s="373"/>
    </row>
    <row r="6" spans="1:20" s="12" customFormat="1" ht="16.5" customHeight="1" x14ac:dyDescent="0.3">
      <c r="A6" s="571" t="s">
        <v>864</v>
      </c>
      <c r="B6" s="593"/>
      <c r="C6" s="593"/>
      <c r="D6" s="593"/>
      <c r="E6" s="572"/>
      <c r="F6" s="659"/>
      <c r="G6" s="660"/>
      <c r="H6" s="660"/>
      <c r="I6" s="660"/>
      <c r="J6" s="660"/>
      <c r="K6" s="661"/>
      <c r="L6" s="97"/>
      <c r="M6" s="19"/>
      <c r="N6" s="509"/>
      <c r="O6" s="121"/>
      <c r="P6" s="393"/>
      <c r="Q6" s="360"/>
    </row>
    <row r="7" spans="1:20" s="12" customFormat="1" ht="16.5" customHeight="1" x14ac:dyDescent="0.3">
      <c r="A7" s="571" t="s">
        <v>713</v>
      </c>
      <c r="B7" s="593"/>
      <c r="C7" s="593"/>
      <c r="D7" s="593"/>
      <c r="E7" s="572"/>
      <c r="F7" s="646"/>
      <c r="G7" s="647"/>
      <c r="H7" s="647"/>
      <c r="I7" s="647"/>
      <c r="J7" s="647"/>
      <c r="K7" s="648"/>
      <c r="L7" s="97"/>
      <c r="M7" s="19"/>
      <c r="N7" s="509"/>
      <c r="O7" s="121"/>
      <c r="P7" s="393"/>
    </row>
    <row r="8" spans="1:20" s="12" customFormat="1" ht="16.5" customHeight="1" x14ac:dyDescent="0.3">
      <c r="A8" s="675" t="s">
        <v>780</v>
      </c>
      <c r="B8" s="676"/>
      <c r="C8" s="676"/>
      <c r="D8" s="676"/>
      <c r="E8" s="677"/>
      <c r="F8" s="787">
        <f>F5*F6</f>
        <v>0</v>
      </c>
      <c r="G8" s="788"/>
      <c r="H8" s="788"/>
      <c r="I8" s="788"/>
      <c r="J8" s="788"/>
      <c r="K8" s="789"/>
      <c r="L8" s="174">
        <f>F8</f>
        <v>0</v>
      </c>
      <c r="M8" s="557"/>
      <c r="N8" s="509"/>
      <c r="O8" s="121"/>
      <c r="P8" s="393"/>
    </row>
    <row r="9" spans="1:20" ht="16.5" customHeight="1" x14ac:dyDescent="0.35">
      <c r="A9" s="675" t="s">
        <v>865</v>
      </c>
      <c r="B9" s="676"/>
      <c r="C9" s="676"/>
      <c r="D9" s="676"/>
      <c r="E9" s="677"/>
      <c r="F9" s="787">
        <f>F5*F7</f>
        <v>0</v>
      </c>
      <c r="G9" s="788"/>
      <c r="H9" s="788"/>
      <c r="I9" s="788"/>
      <c r="J9" s="788"/>
      <c r="K9" s="789"/>
      <c r="L9" s="174">
        <f>F9</f>
        <v>0</v>
      </c>
      <c r="M9" s="19"/>
      <c r="N9" s="510"/>
      <c r="O9" s="361"/>
    </row>
    <row r="10" spans="1:20" x14ac:dyDescent="0.35">
      <c r="L10" s="361"/>
      <c r="N10" s="361"/>
    </row>
    <row r="11" spans="1:20" x14ac:dyDescent="0.35">
      <c r="A11" s="3" t="s">
        <v>403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20" ht="21.65" customHeight="1" x14ac:dyDescent="0.35">
      <c r="A12" s="591" t="s">
        <v>80</v>
      </c>
      <c r="B12" s="591" t="s">
        <v>387</v>
      </c>
      <c r="C12" s="591" t="s">
        <v>636</v>
      </c>
      <c r="D12" s="563" t="s">
        <v>637</v>
      </c>
      <c r="E12" s="563" t="s">
        <v>438</v>
      </c>
      <c r="F12" s="662" t="s">
        <v>354</v>
      </c>
      <c r="G12" s="663"/>
      <c r="H12" s="663"/>
      <c r="I12" s="663"/>
      <c r="J12" s="663"/>
      <c r="K12" s="663"/>
      <c r="L12" s="663"/>
      <c r="M12" s="663"/>
      <c r="N12" s="663"/>
      <c r="O12" s="663"/>
      <c r="P12" s="663"/>
      <c r="Q12" s="664"/>
      <c r="R12" s="563" t="s">
        <v>633</v>
      </c>
    </row>
    <row r="13" spans="1:20" ht="33" customHeight="1" x14ac:dyDescent="0.35">
      <c r="A13" s="591"/>
      <c r="B13" s="591"/>
      <c r="C13" s="591"/>
      <c r="D13" s="563"/>
      <c r="E13" s="563"/>
      <c r="F13" s="438" t="s">
        <v>664</v>
      </c>
      <c r="G13" s="190" t="s">
        <v>83</v>
      </c>
      <c r="H13" s="190" t="s">
        <v>84</v>
      </c>
      <c r="I13" s="190" t="s">
        <v>388</v>
      </c>
      <c r="J13" s="190" t="s">
        <v>389</v>
      </c>
      <c r="K13" s="225" t="s">
        <v>395</v>
      </c>
      <c r="L13" s="190" t="s">
        <v>390</v>
      </c>
      <c r="M13" s="226" t="s">
        <v>391</v>
      </c>
      <c r="N13" s="226" t="s">
        <v>392</v>
      </c>
      <c r="O13" s="225" t="s">
        <v>714</v>
      </c>
      <c r="P13" s="195" t="s">
        <v>393</v>
      </c>
      <c r="Q13" s="190" t="s">
        <v>715</v>
      </c>
      <c r="R13" s="563"/>
    </row>
    <row r="14" spans="1:20" ht="125" customHeight="1" x14ac:dyDescent="0.35">
      <c r="A14" s="471" t="s">
        <v>86</v>
      </c>
      <c r="B14" s="232" t="s">
        <v>394</v>
      </c>
      <c r="C14" s="233" t="s">
        <v>638</v>
      </c>
      <c r="D14" s="232" t="s">
        <v>123</v>
      </c>
      <c r="E14" s="470" t="s">
        <v>445</v>
      </c>
      <c r="F14" s="191" t="s">
        <v>87</v>
      </c>
      <c r="G14" s="191" t="s">
        <v>87</v>
      </c>
      <c r="H14" s="191" t="s">
        <v>87</v>
      </c>
      <c r="I14" s="191" t="s">
        <v>87</v>
      </c>
      <c r="J14" s="191" t="s">
        <v>87</v>
      </c>
      <c r="K14" s="227" t="s">
        <v>87</v>
      </c>
      <c r="L14" s="191" t="s">
        <v>87</v>
      </c>
      <c r="M14" s="191" t="s">
        <v>87</v>
      </c>
      <c r="N14" s="191" t="s">
        <v>87</v>
      </c>
      <c r="O14" s="227" t="s">
        <v>87</v>
      </c>
      <c r="P14" s="191" t="s">
        <v>87</v>
      </c>
      <c r="Q14" s="227" t="s">
        <v>87</v>
      </c>
      <c r="R14" s="228" t="s">
        <v>396</v>
      </c>
    </row>
    <row r="15" spans="1:20" ht="17.149999999999999" customHeight="1" x14ac:dyDescent="0.35">
      <c r="A15" s="615" t="s">
        <v>772</v>
      </c>
      <c r="B15" s="616"/>
      <c r="C15" s="616"/>
      <c r="D15" s="616"/>
      <c r="E15" s="617"/>
      <c r="F15" s="405">
        <v>365</v>
      </c>
      <c r="G15" s="451">
        <v>365</v>
      </c>
      <c r="H15" s="451">
        <v>365</v>
      </c>
      <c r="I15" s="451">
        <v>365</v>
      </c>
      <c r="J15" s="451">
        <v>365</v>
      </c>
      <c r="K15" s="451">
        <v>365</v>
      </c>
      <c r="L15" s="451">
        <v>365</v>
      </c>
      <c r="M15" s="451">
        <v>365</v>
      </c>
      <c r="N15" s="451">
        <v>365</v>
      </c>
      <c r="O15" s="451">
        <v>365</v>
      </c>
      <c r="P15" s="451">
        <v>365</v>
      </c>
      <c r="Q15" s="451">
        <v>365</v>
      </c>
      <c r="R15" s="322">
        <f>SUM(F15:J15,L15:N15,P15)</f>
        <v>3285</v>
      </c>
    </row>
    <row r="16" spans="1:20" s="12" customFormat="1" ht="17.149999999999999" customHeight="1" x14ac:dyDescent="0.3">
      <c r="A16" s="571" t="s">
        <v>317</v>
      </c>
      <c r="B16" s="593"/>
      <c r="C16" s="593"/>
      <c r="D16" s="593"/>
      <c r="E16" s="572"/>
      <c r="F16" s="646"/>
      <c r="G16" s="647"/>
      <c r="H16" s="647"/>
      <c r="I16" s="647"/>
      <c r="J16" s="647"/>
      <c r="K16" s="647"/>
      <c r="L16" s="647"/>
      <c r="M16" s="647"/>
      <c r="N16" s="647"/>
      <c r="O16" s="647"/>
      <c r="P16" s="647"/>
      <c r="Q16" s="648"/>
      <c r="R16" s="97"/>
      <c r="T16" s="393"/>
    </row>
    <row r="17" spans="1:28" s="12" customFormat="1" ht="17.149999999999999" customHeight="1" x14ac:dyDescent="0.3">
      <c r="A17" s="656" t="s">
        <v>412</v>
      </c>
      <c r="B17" s="657"/>
      <c r="C17" s="657"/>
      <c r="D17" s="657"/>
      <c r="E17" s="658"/>
      <c r="F17" s="668"/>
      <c r="G17" s="668"/>
      <c r="H17" s="668"/>
      <c r="I17" s="668"/>
      <c r="J17" s="668"/>
      <c r="K17" s="668"/>
      <c r="L17" s="668"/>
      <c r="M17" s="668"/>
      <c r="N17" s="542"/>
      <c r="O17" s="542"/>
      <c r="P17" s="646"/>
      <c r="Q17" s="648"/>
      <c r="R17" s="97"/>
      <c r="T17" s="393"/>
      <c r="U17" s="393"/>
      <c r="V17" s="393"/>
      <c r="W17" s="393"/>
      <c r="X17" s="360"/>
    </row>
    <row r="18" spans="1:28" s="12" customFormat="1" ht="17.149999999999999" customHeight="1" x14ac:dyDescent="0.3">
      <c r="A18" s="571" t="s">
        <v>804</v>
      </c>
      <c r="B18" s="593"/>
      <c r="C18" s="593"/>
      <c r="D18" s="593"/>
      <c r="E18" s="572"/>
      <c r="F18" s="669"/>
      <c r="G18" s="669"/>
      <c r="H18" s="669"/>
      <c r="I18" s="669"/>
      <c r="J18" s="669"/>
      <c r="K18" s="669"/>
      <c r="L18" s="669"/>
      <c r="M18" s="669"/>
      <c r="N18" s="669"/>
      <c r="O18" s="669"/>
      <c r="P18" s="669"/>
      <c r="Q18" s="669"/>
      <c r="R18" s="97"/>
      <c r="T18" s="393"/>
    </row>
    <row r="19" spans="1:28" s="12" customFormat="1" ht="17.149999999999999" customHeight="1" x14ac:dyDescent="0.3">
      <c r="A19" s="571" t="s">
        <v>803</v>
      </c>
      <c r="B19" s="593"/>
      <c r="C19" s="593"/>
      <c r="D19" s="593"/>
      <c r="E19" s="572"/>
      <c r="F19" s="669"/>
      <c r="G19" s="669"/>
      <c r="H19" s="669"/>
      <c r="I19" s="669"/>
      <c r="J19" s="669"/>
      <c r="K19" s="669"/>
      <c r="L19" s="669"/>
      <c r="M19" s="669"/>
      <c r="N19" s="669"/>
      <c r="O19" s="669"/>
      <c r="P19" s="669"/>
      <c r="Q19" s="669"/>
      <c r="R19" s="352"/>
      <c r="T19" s="393"/>
    </row>
    <row r="20" spans="1:28" ht="17.149999999999999" customHeight="1" x14ac:dyDescent="0.35">
      <c r="A20" s="576" t="s">
        <v>781</v>
      </c>
      <c r="B20" s="597"/>
      <c r="C20" s="597"/>
      <c r="D20" s="597"/>
      <c r="E20" s="577"/>
      <c r="F20" s="643">
        <f>F15*F16</f>
        <v>0</v>
      </c>
      <c r="G20" s="644"/>
      <c r="H20" s="644"/>
      <c r="I20" s="644"/>
      <c r="J20" s="644"/>
      <c r="K20" s="644"/>
      <c r="L20" s="644"/>
      <c r="M20" s="644"/>
      <c r="N20" s="644"/>
      <c r="O20" s="644"/>
      <c r="P20" s="644"/>
      <c r="Q20" s="645"/>
      <c r="R20" s="157">
        <f>F20</f>
        <v>0</v>
      </c>
      <c r="X20" s="373"/>
    </row>
    <row r="21" spans="1:28" ht="24" customHeight="1" x14ac:dyDescent="0.35">
      <c r="A21" s="576" t="s">
        <v>863</v>
      </c>
      <c r="B21" s="597"/>
      <c r="C21" s="597"/>
      <c r="D21" s="597"/>
      <c r="E21" s="577"/>
      <c r="F21" s="643">
        <f>F15*F19</f>
        <v>0</v>
      </c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645"/>
      <c r="R21" s="502">
        <f>F21</f>
        <v>0</v>
      </c>
      <c r="X21" s="373"/>
    </row>
    <row r="23" spans="1:28" x14ac:dyDescent="0.35">
      <c r="A23" s="3" t="s">
        <v>405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28" ht="24.65" customHeight="1" x14ac:dyDescent="0.35">
      <c r="A24" s="591" t="s">
        <v>80</v>
      </c>
      <c r="B24" s="640" t="s">
        <v>387</v>
      </c>
      <c r="C24" s="591" t="s">
        <v>636</v>
      </c>
      <c r="D24" s="589" t="s">
        <v>637</v>
      </c>
      <c r="E24" s="589" t="s">
        <v>438</v>
      </c>
      <c r="F24" s="591" t="s">
        <v>354</v>
      </c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 t="s">
        <v>633</v>
      </c>
    </row>
    <row r="25" spans="1:28" x14ac:dyDescent="0.35">
      <c r="A25" s="591"/>
      <c r="B25" s="640"/>
      <c r="C25" s="591"/>
      <c r="D25" s="590"/>
      <c r="E25" s="590"/>
      <c r="F25" s="591" t="s">
        <v>667</v>
      </c>
      <c r="G25" s="591" t="s">
        <v>666</v>
      </c>
      <c r="H25" s="591" t="s">
        <v>665</v>
      </c>
      <c r="I25" s="591" t="s">
        <v>668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8" x14ac:dyDescent="0.35">
      <c r="A26" s="591"/>
      <c r="B26" s="640"/>
      <c r="C26" s="591"/>
      <c r="D26" s="592"/>
      <c r="E26" s="592"/>
      <c r="F26" s="591"/>
      <c r="G26" s="591"/>
      <c r="H26" s="591"/>
      <c r="I26" s="229" t="s">
        <v>399</v>
      </c>
      <c r="J26" s="229" t="s">
        <v>178</v>
      </c>
      <c r="K26" s="229" t="s">
        <v>397</v>
      </c>
      <c r="L26" s="229" t="s">
        <v>398</v>
      </c>
      <c r="M26" s="229" t="s">
        <v>6</v>
      </c>
      <c r="N26" s="229" t="s">
        <v>176</v>
      </c>
      <c r="O26" s="229" t="s">
        <v>134</v>
      </c>
      <c r="P26" s="229" t="s">
        <v>177</v>
      </c>
      <c r="Q26" s="229" t="s">
        <v>179</v>
      </c>
      <c r="R26" s="229" t="s">
        <v>400</v>
      </c>
      <c r="S26" s="229" t="s">
        <v>401</v>
      </c>
      <c r="T26" s="229" t="s">
        <v>180</v>
      </c>
      <c r="U26" s="229" t="s">
        <v>183</v>
      </c>
      <c r="V26" s="591"/>
    </row>
    <row r="27" spans="1:28" s="204" customFormat="1" ht="60.5" customHeight="1" x14ac:dyDescent="0.35">
      <c r="A27" s="193" t="s">
        <v>86</v>
      </c>
      <c r="B27" s="191" t="s">
        <v>446</v>
      </c>
      <c r="C27" s="232" t="s">
        <v>638</v>
      </c>
      <c r="D27" s="397" t="s">
        <v>639</v>
      </c>
      <c r="E27" s="333" t="s">
        <v>648</v>
      </c>
      <c r="F27" s="38" t="s">
        <v>163</v>
      </c>
      <c r="G27" s="38" t="s">
        <v>163</v>
      </c>
      <c r="H27" s="38" t="s">
        <v>163</v>
      </c>
      <c r="I27" s="38" t="s">
        <v>163</v>
      </c>
      <c r="J27" s="38" t="s">
        <v>163</v>
      </c>
      <c r="K27" s="38" t="s">
        <v>163</v>
      </c>
      <c r="L27" s="38" t="s">
        <v>163</v>
      </c>
      <c r="M27" s="38" t="s">
        <v>163</v>
      </c>
      <c r="N27" s="38" t="s">
        <v>163</v>
      </c>
      <c r="O27" s="38" t="s">
        <v>163</v>
      </c>
      <c r="P27" s="38" t="s">
        <v>163</v>
      </c>
      <c r="Q27" s="38" t="s">
        <v>163</v>
      </c>
      <c r="R27" s="38" t="s">
        <v>163</v>
      </c>
      <c r="S27" s="38" t="s">
        <v>163</v>
      </c>
      <c r="T27" s="38" t="s">
        <v>163</v>
      </c>
      <c r="U27" s="38" t="s">
        <v>163</v>
      </c>
      <c r="V27" s="104" t="s">
        <v>406</v>
      </c>
    </row>
    <row r="28" spans="1:28" ht="16" customHeight="1" x14ac:dyDescent="0.35">
      <c r="A28" s="615" t="s">
        <v>772</v>
      </c>
      <c r="B28" s="616"/>
      <c r="C28" s="616"/>
      <c r="D28" s="616"/>
      <c r="E28" s="617"/>
      <c r="F28" s="405">
        <v>12</v>
      </c>
      <c r="G28" s="451">
        <v>12</v>
      </c>
      <c r="H28" s="451">
        <v>12</v>
      </c>
      <c r="I28" s="451">
        <v>12</v>
      </c>
      <c r="J28" s="451">
        <v>12</v>
      </c>
      <c r="K28" s="451">
        <v>12</v>
      </c>
      <c r="L28" s="451">
        <v>12</v>
      </c>
      <c r="M28" s="451">
        <v>12</v>
      </c>
      <c r="N28" s="451">
        <v>12</v>
      </c>
      <c r="O28" s="451">
        <v>12</v>
      </c>
      <c r="P28" s="451">
        <v>12</v>
      </c>
      <c r="Q28" s="451">
        <v>12</v>
      </c>
      <c r="R28" s="451">
        <v>12</v>
      </c>
      <c r="S28" s="451">
        <v>12</v>
      </c>
      <c r="T28" s="451">
        <v>12</v>
      </c>
      <c r="U28" s="451">
        <v>12</v>
      </c>
      <c r="V28" s="83">
        <f>SUM(F28:U28)</f>
        <v>192</v>
      </c>
    </row>
    <row r="29" spans="1:28" ht="16" customHeight="1" x14ac:dyDescent="0.35">
      <c r="A29" s="571" t="s">
        <v>410</v>
      </c>
      <c r="B29" s="593"/>
      <c r="C29" s="593"/>
      <c r="D29" s="593"/>
      <c r="E29" s="572"/>
      <c r="F29" s="543"/>
      <c r="G29" s="543"/>
      <c r="H29" s="543"/>
      <c r="I29" s="543"/>
      <c r="J29" s="682"/>
      <c r="K29" s="683"/>
      <c r="L29" s="683"/>
      <c r="M29" s="683"/>
      <c r="N29" s="683"/>
      <c r="O29" s="683"/>
      <c r="P29" s="683"/>
      <c r="Q29" s="683"/>
      <c r="R29" s="683"/>
      <c r="S29" s="683"/>
      <c r="T29" s="683"/>
      <c r="U29" s="684"/>
      <c r="V29" s="97"/>
      <c r="X29" s="393"/>
      <c r="Y29" s="393"/>
      <c r="Z29" s="393"/>
      <c r="AA29" s="393"/>
      <c r="AB29" s="393"/>
    </row>
    <row r="30" spans="1:28" ht="16" customHeight="1" x14ac:dyDescent="0.35">
      <c r="A30" s="576" t="s">
        <v>781</v>
      </c>
      <c r="B30" s="597"/>
      <c r="C30" s="597"/>
      <c r="D30" s="597"/>
      <c r="E30" s="577"/>
      <c r="F30" s="323">
        <f>F29*F28</f>
        <v>0</v>
      </c>
      <c r="G30" s="323">
        <f>G29*G28</f>
        <v>0</v>
      </c>
      <c r="H30" s="323">
        <f>H29*H28</f>
        <v>0</v>
      </c>
      <c r="I30" s="323">
        <f>I29*I28</f>
        <v>0</v>
      </c>
      <c r="J30" s="665">
        <f>J29*J28</f>
        <v>0</v>
      </c>
      <c r="K30" s="666"/>
      <c r="L30" s="666"/>
      <c r="M30" s="666"/>
      <c r="N30" s="666"/>
      <c r="O30" s="666"/>
      <c r="P30" s="666"/>
      <c r="Q30" s="666"/>
      <c r="R30" s="666"/>
      <c r="S30" s="666"/>
      <c r="T30" s="666"/>
      <c r="U30" s="667"/>
      <c r="V30" s="138">
        <f>SUM(F30:U30)</f>
        <v>0</v>
      </c>
      <c r="W30" s="373"/>
    </row>
    <row r="32" spans="1:28" x14ac:dyDescent="0.35">
      <c r="A32" s="3" t="s">
        <v>409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23" ht="21.65" customHeight="1" x14ac:dyDescent="0.35">
      <c r="A33" s="591" t="s">
        <v>0</v>
      </c>
      <c r="B33" s="591" t="s">
        <v>387</v>
      </c>
      <c r="C33" s="591" t="s">
        <v>649</v>
      </c>
      <c r="D33" s="600" t="s">
        <v>438</v>
      </c>
      <c r="E33" s="602"/>
      <c r="F33" s="662" t="s">
        <v>354</v>
      </c>
      <c r="G33" s="663"/>
      <c r="H33" s="663"/>
      <c r="I33" s="663"/>
      <c r="J33" s="663"/>
      <c r="K33" s="663"/>
      <c r="L33" s="663"/>
      <c r="M33" s="663"/>
      <c r="N33" s="663"/>
      <c r="O33" s="663"/>
      <c r="P33" s="663"/>
      <c r="Q33" s="664"/>
      <c r="R33" s="652" t="s">
        <v>633</v>
      </c>
    </row>
    <row r="34" spans="1:23" ht="34" customHeight="1" x14ac:dyDescent="0.35">
      <c r="A34" s="591"/>
      <c r="B34" s="591"/>
      <c r="C34" s="591"/>
      <c r="D34" s="603"/>
      <c r="E34" s="605"/>
      <c r="F34" s="438" t="s">
        <v>664</v>
      </c>
      <c r="G34" s="190" t="s">
        <v>83</v>
      </c>
      <c r="H34" s="190" t="s">
        <v>84</v>
      </c>
      <c r="I34" s="190" t="s">
        <v>388</v>
      </c>
      <c r="J34" s="190" t="s">
        <v>389</v>
      </c>
      <c r="K34" s="225" t="s">
        <v>395</v>
      </c>
      <c r="L34" s="190" t="s">
        <v>390</v>
      </c>
      <c r="M34" s="226" t="s">
        <v>391</v>
      </c>
      <c r="N34" s="226" t="s">
        <v>392</v>
      </c>
      <c r="O34" s="226" t="s">
        <v>714</v>
      </c>
      <c r="P34" s="195" t="s">
        <v>393</v>
      </c>
      <c r="Q34" s="190" t="s">
        <v>715</v>
      </c>
      <c r="R34" s="654"/>
      <c r="S34" s="21"/>
    </row>
    <row r="35" spans="1:23" ht="54" customHeight="1" x14ac:dyDescent="0.35">
      <c r="A35" s="471" t="s">
        <v>86</v>
      </c>
      <c r="B35" s="232" t="s">
        <v>407</v>
      </c>
      <c r="C35" s="232" t="s">
        <v>431</v>
      </c>
      <c r="D35" s="641" t="s">
        <v>716</v>
      </c>
      <c r="E35" s="642"/>
      <c r="F35" s="191" t="s">
        <v>20</v>
      </c>
      <c r="G35" s="191" t="s">
        <v>20</v>
      </c>
      <c r="H35" s="191" t="s">
        <v>20</v>
      </c>
      <c r="I35" s="191" t="s">
        <v>20</v>
      </c>
      <c r="J35" s="191" t="s">
        <v>20</v>
      </c>
      <c r="K35" s="227" t="s">
        <v>20</v>
      </c>
      <c r="L35" s="191" t="s">
        <v>20</v>
      </c>
      <c r="M35" s="191" t="s">
        <v>20</v>
      </c>
      <c r="N35" s="191" t="s">
        <v>20</v>
      </c>
      <c r="O35" s="227" t="s">
        <v>20</v>
      </c>
      <c r="P35" s="191" t="s">
        <v>20</v>
      </c>
      <c r="Q35" s="227" t="s">
        <v>20</v>
      </c>
      <c r="R35" s="191" t="s">
        <v>748</v>
      </c>
      <c r="S35" s="21"/>
    </row>
    <row r="36" spans="1:23" ht="15.65" customHeight="1" x14ac:dyDescent="0.35">
      <c r="A36" s="615" t="s">
        <v>783</v>
      </c>
      <c r="B36" s="616"/>
      <c r="C36" s="616"/>
      <c r="D36" s="616"/>
      <c r="E36" s="617"/>
      <c r="F36" s="406">
        <v>50</v>
      </c>
      <c r="G36" s="406">
        <v>50</v>
      </c>
      <c r="H36" s="406">
        <v>50</v>
      </c>
      <c r="I36" s="406">
        <v>50</v>
      </c>
      <c r="J36" s="406">
        <v>50</v>
      </c>
      <c r="K36" s="406">
        <v>50</v>
      </c>
      <c r="L36" s="406">
        <v>50</v>
      </c>
      <c r="M36" s="406">
        <v>50</v>
      </c>
      <c r="N36" s="406">
        <v>50</v>
      </c>
      <c r="O36" s="406">
        <v>50</v>
      </c>
      <c r="P36" s="406">
        <v>50</v>
      </c>
      <c r="Q36" s="406">
        <v>50</v>
      </c>
      <c r="R36" s="83">
        <f>SUM(F36:J36,L36,M36,N36,P36)</f>
        <v>450</v>
      </c>
      <c r="S36" s="10"/>
    </row>
    <row r="37" spans="1:23" ht="15.65" customHeight="1" x14ac:dyDescent="0.35">
      <c r="A37" s="656" t="s">
        <v>412</v>
      </c>
      <c r="B37" s="657"/>
      <c r="C37" s="657"/>
      <c r="D37" s="657"/>
      <c r="E37" s="658"/>
      <c r="F37" s="655"/>
      <c r="G37" s="655"/>
      <c r="H37" s="655"/>
      <c r="I37" s="655"/>
      <c r="J37" s="655"/>
      <c r="K37" s="655"/>
      <c r="L37" s="655"/>
      <c r="M37" s="655"/>
      <c r="N37" s="546"/>
      <c r="O37" s="97"/>
      <c r="P37" s="547"/>
      <c r="Q37" s="97"/>
      <c r="R37" s="97"/>
      <c r="S37" s="10"/>
      <c r="T37" s="393"/>
    </row>
    <row r="38" spans="1:23" s="12" customFormat="1" ht="15.65" customHeight="1" x14ac:dyDescent="0.3">
      <c r="A38" s="571" t="s">
        <v>317</v>
      </c>
      <c r="B38" s="593"/>
      <c r="C38" s="593"/>
      <c r="D38" s="593"/>
      <c r="E38" s="572"/>
      <c r="F38" s="659"/>
      <c r="G38" s="660"/>
      <c r="H38" s="660"/>
      <c r="I38" s="660"/>
      <c r="J38" s="660"/>
      <c r="K38" s="660"/>
      <c r="L38" s="660"/>
      <c r="M38" s="660"/>
      <c r="N38" s="660"/>
      <c r="O38" s="660"/>
      <c r="P38" s="660"/>
      <c r="Q38" s="661"/>
      <c r="R38" s="97"/>
      <c r="T38" s="393"/>
    </row>
    <row r="39" spans="1:23" s="12" customFormat="1" ht="15.65" customHeight="1" x14ac:dyDescent="0.3">
      <c r="A39" s="571" t="s">
        <v>449</v>
      </c>
      <c r="B39" s="593"/>
      <c r="C39" s="593"/>
      <c r="D39" s="593"/>
      <c r="E39" s="572"/>
      <c r="F39" s="659"/>
      <c r="G39" s="660"/>
      <c r="H39" s="660"/>
      <c r="I39" s="660"/>
      <c r="J39" s="660"/>
      <c r="K39" s="660"/>
      <c r="L39" s="660"/>
      <c r="M39" s="660"/>
      <c r="N39" s="660"/>
      <c r="O39" s="660"/>
      <c r="P39" s="660"/>
      <c r="Q39" s="661"/>
      <c r="R39" s="97"/>
      <c r="T39" s="393"/>
    </row>
    <row r="40" spans="1:23" s="12" customFormat="1" ht="15.65" customHeight="1" x14ac:dyDescent="0.3">
      <c r="A40" s="571" t="s">
        <v>450</v>
      </c>
      <c r="B40" s="593"/>
      <c r="C40" s="593"/>
      <c r="D40" s="593"/>
      <c r="E40" s="572"/>
      <c r="F40" s="646"/>
      <c r="G40" s="647"/>
      <c r="H40" s="647"/>
      <c r="I40" s="647"/>
      <c r="J40" s="647"/>
      <c r="K40" s="647"/>
      <c r="L40" s="647"/>
      <c r="M40" s="647"/>
      <c r="N40" s="647"/>
      <c r="O40" s="647"/>
      <c r="P40" s="647"/>
      <c r="Q40" s="648"/>
      <c r="R40" s="97"/>
      <c r="T40" s="393"/>
    </row>
    <row r="41" spans="1:23" ht="15.65" customHeight="1" x14ac:dyDescent="0.35">
      <c r="A41" s="576" t="s">
        <v>780</v>
      </c>
      <c r="B41" s="597"/>
      <c r="C41" s="597"/>
      <c r="D41" s="597"/>
      <c r="E41" s="577"/>
      <c r="F41" s="643">
        <f>F39*F36+F40*F36+F36*F38</f>
        <v>0</v>
      </c>
      <c r="G41" s="644"/>
      <c r="H41" s="644"/>
      <c r="I41" s="644"/>
      <c r="J41" s="644"/>
      <c r="K41" s="644"/>
      <c r="L41" s="644"/>
      <c r="M41" s="644"/>
      <c r="N41" s="644"/>
      <c r="O41" s="644"/>
      <c r="P41" s="644"/>
      <c r="Q41" s="645"/>
      <c r="R41" s="202">
        <f>F41</f>
        <v>0</v>
      </c>
    </row>
    <row r="42" spans="1:23" x14ac:dyDescent="0.35">
      <c r="A42" s="43" t="s">
        <v>580</v>
      </c>
      <c r="B42"/>
      <c r="C42"/>
      <c r="D42"/>
      <c r="E42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</row>
    <row r="43" spans="1:23" x14ac:dyDescent="0.35">
      <c r="A43" s="43" t="s">
        <v>415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23" x14ac:dyDescent="0.35">
      <c r="A44" s="43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23" x14ac:dyDescent="0.35">
      <c r="A45" s="3" t="s">
        <v>409</v>
      </c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23" ht="19" customHeight="1" x14ac:dyDescent="0.35">
      <c r="A46" s="652" t="s">
        <v>0</v>
      </c>
      <c r="B46" s="652" t="s">
        <v>387</v>
      </c>
      <c r="C46" s="652" t="s">
        <v>649</v>
      </c>
      <c r="D46" s="600" t="s">
        <v>438</v>
      </c>
      <c r="E46" s="602"/>
      <c r="F46" s="591" t="s">
        <v>354</v>
      </c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 t="s">
        <v>633</v>
      </c>
    </row>
    <row r="47" spans="1:23" ht="21" customHeight="1" x14ac:dyDescent="0.35">
      <c r="A47" s="653"/>
      <c r="B47" s="653"/>
      <c r="C47" s="653"/>
      <c r="D47" s="638"/>
      <c r="E47" s="681"/>
      <c r="F47" s="591" t="s">
        <v>667</v>
      </c>
      <c r="G47" s="591" t="s">
        <v>666</v>
      </c>
      <c r="H47" s="591" t="s">
        <v>665</v>
      </c>
      <c r="I47" s="591" t="s">
        <v>669</v>
      </c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670" t="s">
        <v>413</v>
      </c>
      <c r="W47" s="591"/>
    </row>
    <row r="48" spans="1:23" ht="25.5" customHeight="1" x14ac:dyDescent="0.35">
      <c r="A48" s="654"/>
      <c r="B48" s="654"/>
      <c r="C48" s="654"/>
      <c r="D48" s="603"/>
      <c r="E48" s="605"/>
      <c r="F48" s="591"/>
      <c r="G48" s="591"/>
      <c r="H48" s="591"/>
      <c r="I48" s="195" t="s">
        <v>175</v>
      </c>
      <c r="J48" s="195" t="s">
        <v>178</v>
      </c>
      <c r="K48" s="195" t="s">
        <v>397</v>
      </c>
      <c r="L48" s="195" t="s">
        <v>398</v>
      </c>
      <c r="M48" s="195" t="s">
        <v>6</v>
      </c>
      <c r="N48" s="195" t="s">
        <v>408</v>
      </c>
      <c r="O48" s="195" t="s">
        <v>134</v>
      </c>
      <c r="P48" s="195" t="s">
        <v>177</v>
      </c>
      <c r="Q48" s="195" t="s">
        <v>179</v>
      </c>
      <c r="R48" s="195" t="s">
        <v>400</v>
      </c>
      <c r="S48" s="195" t="s">
        <v>401</v>
      </c>
      <c r="T48" s="195" t="s">
        <v>180</v>
      </c>
      <c r="U48" s="195" t="s">
        <v>183</v>
      </c>
      <c r="V48" s="671"/>
      <c r="W48" s="591"/>
    </row>
    <row r="49" spans="1:30" ht="52.5" customHeight="1" x14ac:dyDescent="0.35">
      <c r="A49" s="193" t="s">
        <v>86</v>
      </c>
      <c r="B49" s="435" t="s">
        <v>407</v>
      </c>
      <c r="C49" s="435" t="s">
        <v>431</v>
      </c>
      <c r="D49" s="641" t="s">
        <v>452</v>
      </c>
      <c r="E49" s="642"/>
      <c r="F49" s="191" t="s">
        <v>20</v>
      </c>
      <c r="G49" s="191" t="s">
        <v>20</v>
      </c>
      <c r="H49" s="191" t="s">
        <v>20</v>
      </c>
      <c r="I49" s="191" t="s">
        <v>20</v>
      </c>
      <c r="J49" s="191" t="s">
        <v>20</v>
      </c>
      <c r="K49" s="191" t="s">
        <v>20</v>
      </c>
      <c r="L49" s="191" t="s">
        <v>20</v>
      </c>
      <c r="M49" s="191" t="s">
        <v>20</v>
      </c>
      <c r="N49" s="191" t="s">
        <v>20</v>
      </c>
      <c r="O49" s="191" t="s">
        <v>20</v>
      </c>
      <c r="P49" s="191" t="s">
        <v>20</v>
      </c>
      <c r="Q49" s="191" t="s">
        <v>20</v>
      </c>
      <c r="R49" s="191" t="s">
        <v>20</v>
      </c>
      <c r="S49" s="191" t="s">
        <v>20</v>
      </c>
      <c r="T49" s="191" t="s">
        <v>20</v>
      </c>
      <c r="U49" s="191" t="s">
        <v>20</v>
      </c>
      <c r="V49" s="191" t="s">
        <v>20</v>
      </c>
      <c r="W49" s="191" t="s">
        <v>749</v>
      </c>
    </row>
    <row r="50" spans="1:30" ht="16" customHeight="1" x14ac:dyDescent="0.35">
      <c r="A50" s="615" t="s">
        <v>783</v>
      </c>
      <c r="B50" s="616"/>
      <c r="C50" s="616"/>
      <c r="D50" s="616"/>
      <c r="E50" s="617"/>
      <c r="F50" s="406">
        <v>50</v>
      </c>
      <c r="G50" s="406">
        <v>50</v>
      </c>
      <c r="H50" s="406">
        <v>50</v>
      </c>
      <c r="I50" s="406">
        <v>50</v>
      </c>
      <c r="J50" s="406">
        <v>50</v>
      </c>
      <c r="K50" s="406">
        <v>50</v>
      </c>
      <c r="L50" s="406">
        <v>50</v>
      </c>
      <c r="M50" s="406">
        <v>50</v>
      </c>
      <c r="N50" s="406">
        <v>50</v>
      </c>
      <c r="O50" s="406">
        <v>50</v>
      </c>
      <c r="P50" s="406">
        <v>50</v>
      </c>
      <c r="Q50" s="406">
        <v>50</v>
      </c>
      <c r="R50" s="406">
        <v>50</v>
      </c>
      <c r="S50" s="406">
        <v>50</v>
      </c>
      <c r="T50" s="406">
        <v>50</v>
      </c>
      <c r="U50" s="406">
        <v>50</v>
      </c>
      <c r="V50" s="406">
        <v>50</v>
      </c>
      <c r="W50" s="342">
        <f>SUM(F50:V50)</f>
        <v>850</v>
      </c>
    </row>
    <row r="51" spans="1:30" ht="16" customHeight="1" x14ac:dyDescent="0.35">
      <c r="A51" s="571" t="s">
        <v>410</v>
      </c>
      <c r="B51" s="593"/>
      <c r="C51" s="593"/>
      <c r="D51" s="593"/>
      <c r="E51" s="572"/>
      <c r="F51" s="548"/>
      <c r="G51" s="548"/>
      <c r="H51" s="548"/>
      <c r="I51" s="548"/>
      <c r="J51" s="678"/>
      <c r="K51" s="679"/>
      <c r="L51" s="679"/>
      <c r="M51" s="679"/>
      <c r="N51" s="679"/>
      <c r="O51" s="679"/>
      <c r="P51" s="679"/>
      <c r="Q51" s="679"/>
      <c r="R51" s="679"/>
      <c r="S51" s="679"/>
      <c r="T51" s="679"/>
      <c r="U51" s="680"/>
      <c r="V51" s="549"/>
      <c r="W51" s="97"/>
      <c r="Y51" s="393"/>
      <c r="Z51" s="393"/>
      <c r="AA51" s="393"/>
      <c r="AB51" s="393"/>
      <c r="AC51" s="393"/>
      <c r="AD51" s="393"/>
    </row>
    <row r="52" spans="1:30" ht="16" customHeight="1" x14ac:dyDescent="0.35">
      <c r="A52" s="576" t="s">
        <v>780</v>
      </c>
      <c r="B52" s="597"/>
      <c r="C52" s="597"/>
      <c r="D52" s="597"/>
      <c r="E52" s="577"/>
      <c r="F52" s="90">
        <f>F51*F50</f>
        <v>0</v>
      </c>
      <c r="G52" s="90">
        <f t="shared" ref="G52:J52" si="0">G51*G50</f>
        <v>0</v>
      </c>
      <c r="H52" s="90">
        <f t="shared" si="0"/>
        <v>0</v>
      </c>
      <c r="I52" s="90">
        <f t="shared" si="0"/>
        <v>0</v>
      </c>
      <c r="J52" s="649">
        <f t="shared" si="0"/>
        <v>0</v>
      </c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651"/>
      <c r="V52" s="90">
        <f>V51*V50</f>
        <v>0</v>
      </c>
      <c r="W52" s="349">
        <f>SUM(F52:V52)</f>
        <v>0</v>
      </c>
    </row>
    <row r="53" spans="1:30" s="327" customFormat="1" ht="16" customHeight="1" x14ac:dyDescent="0.35">
      <c r="A53" s="517" t="s">
        <v>853</v>
      </c>
      <c r="B53" s="513"/>
      <c r="C53" s="513"/>
      <c r="D53" s="513"/>
      <c r="E53" s="513"/>
      <c r="F53" s="526"/>
      <c r="G53" s="526"/>
      <c r="H53" s="526"/>
      <c r="I53" s="526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526"/>
      <c r="W53" s="452"/>
    </row>
    <row r="54" spans="1:30" x14ac:dyDescent="0.35">
      <c r="A54" s="192" t="s">
        <v>805</v>
      </c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30" x14ac:dyDescent="0.35">
      <c r="A55" s="117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</sheetData>
  <mergeCells count="88">
    <mergeCell ref="W46:W48"/>
    <mergeCell ref="J51:U51"/>
    <mergeCell ref="D46:E48"/>
    <mergeCell ref="F16:Q16"/>
    <mergeCell ref="F18:Q18"/>
    <mergeCell ref="F20:Q20"/>
    <mergeCell ref="J29:U29"/>
    <mergeCell ref="E24:E26"/>
    <mergeCell ref="A20:E20"/>
    <mergeCell ref="A18:E18"/>
    <mergeCell ref="A16:E16"/>
    <mergeCell ref="D24:D26"/>
    <mergeCell ref="A28:E28"/>
    <mergeCell ref="A29:E29"/>
    <mergeCell ref="A24:A26"/>
    <mergeCell ref="A33:A34"/>
    <mergeCell ref="A7:E7"/>
    <mergeCell ref="A6:E6"/>
    <mergeCell ref="A5:E5"/>
    <mergeCell ref="E12:E13"/>
    <mergeCell ref="A15:E15"/>
    <mergeCell ref="D12:D13"/>
    <mergeCell ref="A12:A13"/>
    <mergeCell ref="B12:B13"/>
    <mergeCell ref="C12:C13"/>
    <mergeCell ref="A9:E9"/>
    <mergeCell ref="A8:E8"/>
    <mergeCell ref="A2:A3"/>
    <mergeCell ref="B2:B3"/>
    <mergeCell ref="C2:C3"/>
    <mergeCell ref="E2:E3"/>
    <mergeCell ref="D2:D3"/>
    <mergeCell ref="V47:V48"/>
    <mergeCell ref="F25:F26"/>
    <mergeCell ref="R12:R13"/>
    <mergeCell ref="L2:L3"/>
    <mergeCell ref="F2:K2"/>
    <mergeCell ref="V24:V26"/>
    <mergeCell ref="F46:V46"/>
    <mergeCell ref="F6:K6"/>
    <mergeCell ref="F7:K7"/>
    <mergeCell ref="F9:K9"/>
    <mergeCell ref="F12:Q12"/>
    <mergeCell ref="G25:G26"/>
    <mergeCell ref="H25:H26"/>
    <mergeCell ref="F8:K8"/>
    <mergeCell ref="A17:E17"/>
    <mergeCell ref="F17:M17"/>
    <mergeCell ref="A19:E19"/>
    <mergeCell ref="F19:Q19"/>
    <mergeCell ref="A21:E21"/>
    <mergeCell ref="F21:Q21"/>
    <mergeCell ref="P17:Q17"/>
    <mergeCell ref="D35:E35"/>
    <mergeCell ref="A36:E36"/>
    <mergeCell ref="A41:E41"/>
    <mergeCell ref="A40:E40"/>
    <mergeCell ref="I25:U25"/>
    <mergeCell ref="F37:M37"/>
    <mergeCell ref="C33:C34"/>
    <mergeCell ref="A39:E39"/>
    <mergeCell ref="A38:E38"/>
    <mergeCell ref="A37:E37"/>
    <mergeCell ref="F39:Q39"/>
    <mergeCell ref="F38:Q38"/>
    <mergeCell ref="B33:B34"/>
    <mergeCell ref="R33:R34"/>
    <mergeCell ref="F33:Q33"/>
    <mergeCell ref="J30:U30"/>
    <mergeCell ref="A51:E51"/>
    <mergeCell ref="A52:E52"/>
    <mergeCell ref="D49:E49"/>
    <mergeCell ref="F41:Q41"/>
    <mergeCell ref="F40:Q40"/>
    <mergeCell ref="H47:H48"/>
    <mergeCell ref="G47:G48"/>
    <mergeCell ref="J52:U52"/>
    <mergeCell ref="A50:E50"/>
    <mergeCell ref="I47:U47"/>
    <mergeCell ref="C46:C48"/>
    <mergeCell ref="B46:B48"/>
    <mergeCell ref="A46:A48"/>
    <mergeCell ref="F47:F48"/>
    <mergeCell ref="B24:B26"/>
    <mergeCell ref="C24:C26"/>
    <mergeCell ref="F24:U24"/>
    <mergeCell ref="A30:E30"/>
    <mergeCell ref="D33:E34"/>
  </mergeCells>
  <phoneticPr fontId="64" type="noConversion"/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2</vt:i4>
      </vt:variant>
    </vt:vector>
  </HeadingPairs>
  <TitlesOfParts>
    <vt:vector size="2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16.1</vt:lpstr>
      <vt:lpstr>16.2</vt:lpstr>
      <vt:lpstr>17</vt:lpstr>
      <vt:lpstr>18</vt:lpstr>
      <vt:lpstr>19</vt:lpstr>
      <vt:lpstr>Pozostałe usługi</vt:lpstr>
      <vt:lpstr>Odczynniki do korekcji</vt:lpstr>
      <vt:lpstr>Zestawienie</vt:lpstr>
      <vt:lpstr>'0'!Obszar_wydruku</vt:lpstr>
      <vt:lpstr>'8'!Obszar_wydruku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Palkowska</dc:creator>
  <cp:lastModifiedBy>Palkowska Magdalena</cp:lastModifiedBy>
  <cp:lastPrinted>2024-01-22T07:28:56Z</cp:lastPrinted>
  <dcterms:created xsi:type="dcterms:W3CDTF">2019-02-05T10:36:56Z</dcterms:created>
  <dcterms:modified xsi:type="dcterms:W3CDTF">2024-03-14T11:43:06Z</dcterms:modified>
</cp:coreProperties>
</file>